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7115" windowHeight="9345" tabRatio="674" activeTab="1"/>
  </bookViews>
  <sheets>
    <sheet name="расчет для услуг (ОВЗ,худож)" sheetId="6" r:id="rId1"/>
    <sheet name="расчет для услуг (не указ, худ)" sheetId="2" r:id="rId2"/>
    <sheet name="расчет для работ" sheetId="1" r:id="rId3"/>
    <sheet name="оценка Учреждения" sheetId="3" r:id="rId4"/>
  </sheets>
  <calcPr calcId="144525"/>
</workbook>
</file>

<file path=xl/calcChain.xml><?xml version="1.0" encoding="utf-8"?>
<calcChain xmlns="http://schemas.openxmlformats.org/spreadsheetml/2006/main">
  <c r="E56" i="6" l="1"/>
  <c r="E46" i="6"/>
  <c r="D56" i="6"/>
  <c r="D46" i="6"/>
  <c r="E25" i="6"/>
  <c r="D25" i="6"/>
  <c r="E35" i="6"/>
  <c r="D35" i="6"/>
  <c r="E52" i="1" l="1"/>
  <c r="F52" i="1"/>
  <c r="E46" i="2"/>
  <c r="D46" i="2"/>
  <c r="E56" i="2"/>
  <c r="D56" i="2"/>
  <c r="D25" i="2" l="1"/>
  <c r="E25" i="2"/>
  <c r="E35" i="2"/>
  <c r="D35" i="2"/>
  <c r="F37" i="1" l="1"/>
  <c r="E37" i="1"/>
  <c r="F24" i="1"/>
  <c r="E24" i="1"/>
  <c r="I14" i="3" l="1"/>
  <c r="I13" i="3"/>
  <c r="D80" i="2"/>
  <c r="F65" i="1" l="1"/>
  <c r="E65" i="1"/>
  <c r="G65" i="1" l="1"/>
  <c r="E67" i="2" l="1"/>
  <c r="E77" i="2" l="1"/>
  <c r="D59" i="2" l="1"/>
  <c r="E89" i="2" l="1"/>
  <c r="D89" i="2"/>
  <c r="D77" i="2"/>
  <c r="D58" i="2"/>
  <c r="D57" i="2"/>
  <c r="E89" i="6"/>
  <c r="D89" i="6"/>
  <c r="D58" i="6"/>
  <c r="D59" i="6"/>
  <c r="D57" i="6"/>
  <c r="E77" i="6"/>
  <c r="D77" i="6"/>
  <c r="F89" i="2" l="1"/>
  <c r="H17" i="6"/>
  <c r="G17" i="6"/>
  <c r="E67" i="6"/>
  <c r="E66" i="6" s="1"/>
  <c r="D16" i="6" s="1"/>
  <c r="D67" i="6"/>
  <c r="D66" i="6" s="1"/>
  <c r="C16" i="6" s="1"/>
  <c r="D45" i="6"/>
  <c r="C15" i="6" s="1"/>
  <c r="E24" i="6" l="1"/>
  <c r="D14" i="6" s="1"/>
  <c r="D24" i="6"/>
  <c r="C14" i="6" s="1"/>
  <c r="I17" i="6"/>
  <c r="F89" i="6"/>
  <c r="E45" i="6"/>
  <c r="D15" i="6" s="1"/>
  <c r="E15" i="6" s="1"/>
  <c r="I15" i="3"/>
  <c r="J14" i="3" s="1"/>
  <c r="I12" i="3"/>
  <c r="I11" i="3"/>
  <c r="J11" i="3" s="1"/>
  <c r="I10" i="3"/>
  <c r="I8" i="3"/>
  <c r="I7" i="3"/>
  <c r="J7" i="3" s="1"/>
  <c r="I5" i="3"/>
  <c r="I4" i="3"/>
  <c r="J4" i="3" s="1"/>
  <c r="E14" i="6" l="1"/>
  <c r="F17" i="6" s="1"/>
  <c r="J17" i="6" s="1"/>
  <c r="F24" i="6"/>
  <c r="J8" i="3"/>
  <c r="K11" i="3" s="1"/>
  <c r="F45" i="6"/>
  <c r="J12" i="3"/>
  <c r="K12" i="3" s="1"/>
  <c r="K4" i="3"/>
  <c r="D24" i="2"/>
  <c r="C14" i="2" s="1"/>
  <c r="H17" i="2"/>
  <c r="F87" i="6" l="1"/>
  <c r="F99" i="6" s="1"/>
  <c r="E24" i="2"/>
  <c r="D67" i="2"/>
  <c r="D66" i="2" s="1"/>
  <c r="C16" i="2" s="1"/>
  <c r="D45" i="2"/>
  <c r="C15" i="2" s="1"/>
  <c r="E66" i="2"/>
  <c r="G17" i="2"/>
  <c r="I17" i="2" s="1"/>
  <c r="E45" i="2"/>
  <c r="I14" i="1"/>
  <c r="H14" i="1"/>
  <c r="D13" i="1"/>
  <c r="E12" i="1"/>
  <c r="D12" i="1"/>
  <c r="F12" i="1" l="1"/>
  <c r="G24" i="1"/>
  <c r="G37" i="1"/>
  <c r="E13" i="1"/>
  <c r="F13" i="1" s="1"/>
  <c r="D14" i="2"/>
  <c r="E14" i="2" s="1"/>
  <c r="F24" i="2"/>
  <c r="D15" i="2"/>
  <c r="E15" i="2" s="1"/>
  <c r="F45" i="2"/>
  <c r="D16" i="2"/>
  <c r="E16" i="2" s="1"/>
  <c r="F66" i="2"/>
  <c r="J14" i="1"/>
  <c r="G52" i="1"/>
  <c r="G78" i="1" s="1"/>
  <c r="G50" i="1" l="1"/>
  <c r="G79" i="1" s="1"/>
  <c r="F17" i="2"/>
  <c r="J17" i="2" s="1"/>
  <c r="F87" i="2"/>
  <c r="F99" i="2" s="1"/>
  <c r="G14" i="1"/>
  <c r="K14" i="1" s="1"/>
</calcChain>
</file>

<file path=xl/sharedStrings.xml><?xml version="1.0" encoding="utf-8"?>
<sst xmlns="http://schemas.openxmlformats.org/spreadsheetml/2006/main" count="610" uniqueCount="125">
  <si>
    <t>отчет о выполнении муниципального задания на</t>
  </si>
  <si>
    <t>на оказание (выполнение) муниципальных работ</t>
  </si>
  <si>
    <t>№ п/п</t>
  </si>
  <si>
    <t>Критерии оценки выполнения муниципального задания</t>
  </si>
  <si>
    <t>ОЦитоговая</t>
  </si>
  <si>
    <t>Наименованиеи услуги</t>
  </si>
  <si>
    <t>показатели, характеризующие качество 
муниципальной услуги (работы)</t>
  </si>
  <si>
    <t>показатели, характеризующие объем муниципальной услуги (работы)</t>
  </si>
  <si>
    <r>
      <t>К1</t>
    </r>
    <r>
      <rPr>
        <sz val="14"/>
        <color rgb="FF000000"/>
        <rFont val="Times New Roman"/>
        <family val="1"/>
        <charset val="204"/>
      </rPr>
      <t>плi</t>
    </r>
  </si>
  <si>
    <r>
      <t>К1</t>
    </r>
    <r>
      <rPr>
        <sz val="14"/>
        <color rgb="FF000000"/>
        <rFont val="Times New Roman"/>
        <family val="1"/>
        <charset val="204"/>
      </rPr>
      <t>фi</t>
    </r>
  </si>
  <si>
    <r>
      <t>К1</t>
    </r>
    <r>
      <rPr>
        <sz val="14"/>
        <color rgb="FF000000"/>
        <rFont val="Times New Roman"/>
        <family val="1"/>
        <charset val="204"/>
      </rPr>
      <t>i</t>
    </r>
  </si>
  <si>
    <t>К1</t>
  </si>
  <si>
    <t>К2 пл</t>
  </si>
  <si>
    <t>К2 ф</t>
  </si>
  <si>
    <t>К2</t>
  </si>
  <si>
    <t>2</t>
  </si>
  <si>
    <t>3</t>
  </si>
  <si>
    <t>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</si>
  <si>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</si>
  <si>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X</t>
  </si>
  <si>
    <t>Рассчет оценки К1</t>
  </si>
  <si>
    <t>Пояснительная записка</t>
  </si>
  <si>
    <t>Наименование показателя</t>
  </si>
  <si>
    <t>Ед. изм.</t>
  </si>
  <si>
    <t>План</t>
  </si>
  <si>
    <t>Данные за отчетный период</t>
  </si>
  <si>
    <t>1. Показатели характеризующие качество муниципальной работы</t>
  </si>
  <si>
    <t>K1плi</t>
  </si>
  <si>
    <t>K1фi</t>
  </si>
  <si>
    <r>
      <t>К1</t>
    </r>
    <r>
      <rPr>
        <b/>
        <i/>
        <u/>
        <sz val="9"/>
        <color rgb="FF000000"/>
        <rFont val="Times New Roman"/>
        <family val="1"/>
        <charset val="204"/>
      </rPr>
      <t>i</t>
    </r>
  </si>
  <si>
    <t>чел.</t>
  </si>
  <si>
    <t>Ед.</t>
  </si>
  <si>
    <t>2. Показатели характеризующие объем муниципальной работы</t>
  </si>
  <si>
    <t>K2пл</t>
  </si>
  <si>
    <t>K2ф</t>
  </si>
  <si>
    <t>K2</t>
  </si>
  <si>
    <t xml:space="preserve">о выполнении муниципального задания </t>
  </si>
  <si>
    <t>на оказание (выполнение)</t>
  </si>
  <si>
    <t>услуги по предоставлению дополнительного образования</t>
  </si>
  <si>
    <t>(наименование муниципальной услуги (работы)</t>
  </si>
  <si>
    <t>(наименование учреждения)</t>
  </si>
  <si>
    <t>Наименование услуги</t>
  </si>
  <si>
    <t xml:space="preserve">ОЦ </t>
  </si>
  <si>
    <t>показатели, характеризующие качество муниципальной услуги (работы)</t>
  </si>
  <si>
    <t>итоговая</t>
  </si>
  <si>
    <t>наименование показателя</t>
  </si>
  <si>
    <t>К1 плi</t>
  </si>
  <si>
    <t>К1 фi</t>
  </si>
  <si>
    <t>К1 i</t>
  </si>
  <si>
    <t>К 2пл</t>
  </si>
  <si>
    <t>К 2ф</t>
  </si>
  <si>
    <t>К 2</t>
  </si>
  <si>
    <t>Реализация дополнительных общеразвивающих программ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</si>
  <si>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</si>
  <si>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</si>
  <si>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</si>
  <si>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 xml:space="preserve">Х </t>
  </si>
  <si>
    <t xml:space="preserve">Расчет оценки К1  </t>
  </si>
  <si>
    <t xml:space="preserve">X </t>
  </si>
  <si>
    <t>Пояснительная</t>
  </si>
  <si>
    <t xml:space="preserve">План </t>
  </si>
  <si>
    <t>1. Показатели характеризующие качество муниципальной услуги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</si>
  <si>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</si>
  <si>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>%</t>
  </si>
  <si>
    <t xml:space="preserve">     Количества обучающихся</t>
  </si>
  <si>
    <t xml:space="preserve">     Количеству обучающихся по плану комплектования</t>
  </si>
  <si>
    <t xml:space="preserve">     Общее количество педагогов</t>
  </si>
  <si>
    <t xml:space="preserve">     Количество педагогов с высшим образованием</t>
  </si>
  <si>
    <t>Количество детей принявших участие</t>
  </si>
  <si>
    <t>Победители</t>
  </si>
  <si>
    <t>K1</t>
  </si>
  <si>
    <t>2. Показатели характеризующие объем муниципальной услуги</t>
  </si>
  <si>
    <t>Оцитоговая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</si>
  <si>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</si>
  <si>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</si>
  <si>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</si>
  <si>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</si>
  <si>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</si>
  <si>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</si>
  <si>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</si>
  <si>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</si>
  <si>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</si>
  <si>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</si>
  <si>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</si>
  <si>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</si>
  <si>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Расчеты для отчета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</si>
  <si>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</si>
  <si>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</si>
  <si>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Показатель (качества, объема)</t>
  </si>
  <si>
    <t>Показатель качества</t>
  </si>
  <si>
    <t>Показатель объема</t>
  </si>
  <si>
    <t>Услуга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</si>
  <si>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</si>
  <si>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</si>
  <si>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 xml:space="preserve">Оценка итоговая
ОЦитоговая&lt;5&gt;
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</si>
  <si>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</si>
  <si>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</si>
  <si>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</si>
  <si>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Работа</t>
  </si>
  <si>
    <t>Количество мероприятий</t>
  </si>
  <si>
    <t>Вариант оказания (выполнения)</t>
  </si>
  <si>
    <t>человек</t>
  </si>
  <si>
    <t>единица</t>
  </si>
  <si>
    <t>процент</t>
  </si>
  <si>
    <t>Число человеко-часов</t>
  </si>
  <si>
    <t>человеко-час</t>
  </si>
  <si>
    <t>МБОУ ДО "Центр творчества №3"</t>
  </si>
  <si>
    <t>Х</t>
  </si>
  <si>
    <t>Количество человеко-часов</t>
  </si>
  <si>
    <t xml:space="preserve">РАСЧЕТ </t>
  </si>
  <si>
    <t>Реализация дополнительных общеразвивающих программ (ОВЗ,не  указано, художест)</t>
  </si>
  <si>
    <t>Реализация дополнительных общеразвивающих программ (не указано,не  указано, худ)</t>
  </si>
  <si>
    <t>Объем сметных зартат предусмотренных на выполнение муниципальных работ на 2018 год</t>
  </si>
  <si>
    <t>Значение, утвержденное в муниципальном задании на 2018  год, (К1плi, К2плi&lt;1&gt;)</t>
  </si>
  <si>
    <t>прогноз за 2018 год, (К1фi, К2фi&lt;2&gt;)</t>
  </si>
  <si>
    <t>отсутствие обоснованных претензий учредителя к организации предоставления работы</t>
  </si>
  <si>
    <t>отсутствие обоснованных претензий потребителей к качеству предоставляемой работы</t>
  </si>
  <si>
    <t xml:space="preserve">Количество участников мероприятий </t>
  </si>
  <si>
    <t>чел</t>
  </si>
  <si>
    <t>Количество участников мероприятий</t>
  </si>
  <si>
    <r>
      <t>Уникальный номер реестровой записи 804200О.99.0.ББ52АП16000</t>
    </r>
    <r>
      <rPr>
        <u/>
        <sz val="15"/>
        <color indexed="8"/>
        <rFont val="Times New Roman"/>
        <family val="1"/>
        <charset val="204"/>
      </rPr>
      <t xml:space="preserve"> (ОВЗ,не  указано, художест)</t>
    </r>
  </si>
  <si>
    <r>
      <t xml:space="preserve">Уникальный номер реестровой записи </t>
    </r>
    <r>
      <rPr>
        <u/>
        <sz val="15"/>
        <color indexed="8"/>
        <rFont val="Times New Roman"/>
        <family val="1"/>
        <charset val="204"/>
      </rPr>
      <t>804200О.99.0ББ52АЕ76000 (не указано,не  указано, худ)</t>
    </r>
  </si>
  <si>
    <t>Уникальный номер реестровой записи Р.01.1.0001.0001.001</t>
  </si>
  <si>
    <t>отчет за  2018 год</t>
  </si>
  <si>
    <t>отчет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</si>
</sst>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&quot;-&quot;??\ _₽_-;_-@_-"/>
    <numFmt numFmtId="165" formatCode="0.0"/>
    <numFmt numFmtId="166" formatCode="#,##0.0_ ;\-#,##0.0,"/>
    <numFmt numFmtId="167" formatCode="#,##0.00&quot;р.&quot;"/>
    <numFmt numFmtId="168" formatCode="#,##0_ ;\-#,##0,"/>
    <numFmt numFmtId="169" formatCode="#,##0.0"/>
    <numFmt numFmtId="170" formatCode="#,##0.0_ ;\-#,##0.0\ "/>
    <numFmt numFmtId="171" formatCode="#,##0_ ;\-#,##0\ "/>
    <numFmt numFmtId="172" formatCode="_-* #,##0\ _₽_-;\-* #,##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u/>
      <sz val="11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5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CD5B5"/>
        <bgColor rgb="FFFAC090"/>
      </patternFill>
    </fill>
    <fill>
      <patternFill patternType="solid">
        <fgColor rgb="FFFAC090"/>
        <bgColor rgb="FFFCD5B5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CD5B5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1">
    <xf numFmtId="0" fontId="0" fillId="0" borderId="0" xfId="0"/>
    <xf numFmtId="165" fontId="3" fillId="2" borderId="0" xfId="0" applyNumberFormat="1" applyFont="1" applyFill="1"/>
    <xf numFmtId="49" fontId="3" fillId="2" borderId="4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1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 wrapText="1"/>
    </xf>
    <xf numFmtId="165" fontId="8" fillId="0" borderId="10" xfId="1" applyNumberFormat="1" applyFont="1" applyBorder="1" applyAlignment="1" applyProtection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166" fontId="3" fillId="0" borderId="12" xfId="0" applyNumberFormat="1" applyFont="1" applyBorder="1" applyAlignment="1">
      <alignment horizontal="center" wrapText="1"/>
    </xf>
    <xf numFmtId="165" fontId="8" fillId="0" borderId="12" xfId="1" applyNumberFormat="1" applyFont="1" applyBorder="1" applyAlignment="1" applyProtection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165" fontId="3" fillId="0" borderId="16" xfId="0" applyNumberFormat="1" applyFont="1" applyBorder="1" applyAlignment="1"/>
    <xf numFmtId="0" fontId="7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0" fontId="3" fillId="2" borderId="0" xfId="0" applyFont="1" applyFill="1" applyBorder="1" applyAlignment="1">
      <alignment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17" xfId="0" applyNumberFormat="1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vertical="top" wrapText="1"/>
    </xf>
    <xf numFmtId="1" fontId="12" fillId="2" borderId="18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vertical="top" wrapText="1"/>
    </xf>
    <xf numFmtId="49" fontId="13" fillId="2" borderId="12" xfId="0" applyNumberFormat="1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vertical="top" wrapText="1"/>
    </xf>
    <xf numFmtId="1" fontId="17" fillId="3" borderId="12" xfId="1" applyNumberFormat="1" applyFont="1" applyFill="1" applyBorder="1" applyAlignment="1" applyProtection="1">
      <alignment horizontal="center" vertical="center" wrapText="1"/>
    </xf>
    <xf numFmtId="166" fontId="17" fillId="4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49" fontId="17" fillId="2" borderId="17" xfId="0" applyNumberFormat="1" applyFont="1" applyFill="1" applyBorder="1" applyAlignment="1">
      <alignment horizontal="right" vertical="top" wrapText="1"/>
    </xf>
    <xf numFmtId="1" fontId="17" fillId="2" borderId="12" xfId="1" applyNumberFormat="1" applyFont="1" applyFill="1" applyBorder="1" applyAlignment="1" applyProtection="1">
      <alignment horizontal="center" vertical="center" wrapText="1"/>
    </xf>
    <xf numFmtId="168" fontId="17" fillId="2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13" fillId="2" borderId="20" xfId="0" applyNumberFormat="1" applyFont="1" applyFill="1" applyBorder="1" applyAlignment="1">
      <alignment vertical="top" wrapText="1"/>
    </xf>
    <xf numFmtId="168" fontId="13" fillId="2" borderId="20" xfId="0" applyNumberFormat="1" applyFont="1" applyFill="1" applyBorder="1" applyAlignment="1">
      <alignment horizontal="right" vertical="top" wrapText="1"/>
    </xf>
    <xf numFmtId="49" fontId="17" fillId="3" borderId="17" xfId="0" applyNumberFormat="1" applyFont="1" applyFill="1" applyBorder="1" applyAlignment="1">
      <alignment vertical="top" wrapText="1"/>
    </xf>
    <xf numFmtId="166" fontId="17" fillId="3" borderId="12" xfId="1" applyNumberFormat="1" applyFont="1" applyFill="1" applyBorder="1" applyAlignment="1" applyProtection="1">
      <alignment horizontal="right" vertical="center" wrapText="1"/>
    </xf>
    <xf numFmtId="166" fontId="17" fillId="2" borderId="12" xfId="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top" wrapText="1"/>
    </xf>
    <xf numFmtId="166" fontId="17" fillId="2" borderId="18" xfId="1" applyNumberFormat="1" applyFont="1" applyFill="1" applyBorder="1" applyAlignment="1" applyProtection="1">
      <alignment horizontal="right" vertical="center" wrapText="1"/>
    </xf>
    <xf numFmtId="49" fontId="18" fillId="4" borderId="17" xfId="0" applyNumberFormat="1" applyFont="1" applyFill="1" applyBorder="1" applyAlignment="1">
      <alignment vertical="top" wrapText="1"/>
    </xf>
    <xf numFmtId="49" fontId="18" fillId="4" borderId="21" xfId="0" applyNumberFormat="1" applyFont="1" applyFill="1" applyBorder="1" applyAlignment="1">
      <alignment vertical="top" wrapText="1"/>
    </xf>
    <xf numFmtId="49" fontId="18" fillId="4" borderId="22" xfId="0" applyNumberFormat="1" applyFont="1" applyFill="1" applyBorder="1" applyAlignment="1">
      <alignment vertical="top" wrapText="1"/>
    </xf>
    <xf numFmtId="168" fontId="17" fillId="5" borderId="12" xfId="1" applyNumberFormat="1" applyFont="1" applyFill="1" applyBorder="1" applyAlignment="1" applyProtection="1">
      <alignment horizontal="right" vertical="center" wrapText="1"/>
    </xf>
    <xf numFmtId="168" fontId="17" fillId="6" borderId="12" xfId="1" applyNumberFormat="1" applyFont="1" applyFill="1" applyBorder="1" applyAlignment="1" applyProtection="1">
      <alignment horizontal="right" vertical="center" wrapText="1"/>
    </xf>
    <xf numFmtId="165" fontId="3" fillId="2" borderId="10" xfId="0" applyNumberFormat="1" applyFont="1" applyFill="1" applyBorder="1" applyAlignment="1">
      <alignment horizontal="center" wrapText="1"/>
    </xf>
    <xf numFmtId="165" fontId="3" fillId="2" borderId="12" xfId="0" applyNumberFormat="1" applyFont="1" applyFill="1" applyBorder="1" applyAlignment="1">
      <alignment horizontal="center" wrapText="1"/>
    </xf>
    <xf numFmtId="165" fontId="0" fillId="4" borderId="12" xfId="0" applyNumberFormat="1" applyFill="1" applyBorder="1"/>
    <xf numFmtId="165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/>
    <xf numFmtId="165" fontId="3" fillId="2" borderId="15" xfId="0" applyNumberFormat="1" applyFont="1" applyFill="1" applyBorder="1" applyAlignment="1"/>
    <xf numFmtId="165" fontId="8" fillId="0" borderId="15" xfId="1" applyNumberFormat="1" applyFont="1" applyBorder="1" applyAlignment="1" applyProtection="1">
      <alignment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169" fontId="23" fillId="7" borderId="12" xfId="1" applyNumberFormat="1" applyFont="1" applyFill="1" applyBorder="1" applyAlignment="1">
      <alignment horizontal="center" wrapText="1"/>
    </xf>
    <xf numFmtId="165" fontId="21" fillId="8" borderId="12" xfId="1" applyNumberFormat="1" applyFont="1" applyFill="1" applyBorder="1" applyAlignment="1" applyProtection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1" fontId="21" fillId="8" borderId="12" xfId="0" applyNumberFormat="1" applyFont="1" applyFill="1" applyBorder="1" applyAlignment="1">
      <alignment horizontal="center"/>
    </xf>
    <xf numFmtId="1" fontId="21" fillId="8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 wrapText="1"/>
    </xf>
    <xf numFmtId="165" fontId="3" fillId="8" borderId="12" xfId="0" applyNumberFormat="1" applyFont="1" applyFill="1" applyBorder="1" applyAlignment="1">
      <alignment horizontal="center"/>
    </xf>
    <xf numFmtId="0" fontId="19" fillId="0" borderId="0" xfId="0" applyFont="1" applyAlignment="1"/>
    <xf numFmtId="0" fontId="21" fillId="0" borderId="0" xfId="0" applyFont="1" applyAlignment="1">
      <alignment vertical="top"/>
    </xf>
    <xf numFmtId="0" fontId="24" fillId="0" borderId="0" xfId="0" applyFont="1"/>
    <xf numFmtId="0" fontId="6" fillId="0" borderId="0" xfId="0" applyFont="1" applyAlignment="1">
      <alignment horizontal="center" vertical="top"/>
    </xf>
    <xf numFmtId="0" fontId="25" fillId="0" borderId="0" xfId="0" applyFont="1"/>
    <xf numFmtId="165" fontId="25" fillId="0" borderId="0" xfId="0" applyNumberFormat="1" applyFont="1"/>
    <xf numFmtId="0" fontId="21" fillId="0" borderId="28" xfId="0" applyFont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vertical="top" wrapText="1"/>
    </xf>
    <xf numFmtId="1" fontId="12" fillId="7" borderId="31" xfId="0" applyNumberFormat="1" applyFont="1" applyFill="1" applyBorder="1" applyAlignment="1">
      <alignment horizontal="center" wrapText="1"/>
    </xf>
    <xf numFmtId="49" fontId="26" fillId="7" borderId="29" xfId="0" applyNumberFormat="1" applyFont="1" applyFill="1" applyBorder="1" applyAlignment="1">
      <alignment vertical="top" wrapText="1"/>
    </xf>
    <xf numFmtId="0" fontId="14" fillId="7" borderId="29" xfId="0" applyFont="1" applyFill="1" applyBorder="1" applyAlignment="1">
      <alignment horizontal="center" wrapText="1"/>
    </xf>
    <xf numFmtId="0" fontId="15" fillId="7" borderId="29" xfId="0" applyFont="1" applyFill="1" applyBorder="1" applyAlignment="1">
      <alignment horizontal="center" wrapText="1"/>
    </xf>
    <xf numFmtId="3" fontId="25" fillId="0" borderId="0" xfId="0" applyNumberFormat="1" applyFont="1"/>
    <xf numFmtId="0" fontId="8" fillId="9" borderId="29" xfId="0" applyFont="1" applyFill="1" applyBorder="1" applyAlignment="1">
      <alignment vertical="top" wrapText="1"/>
    </xf>
    <xf numFmtId="1" fontId="23" fillId="9" borderId="29" xfId="1" applyNumberFormat="1" applyFont="1" applyFill="1" applyBorder="1" applyAlignment="1">
      <alignment horizontal="center" vertical="center" wrapText="1"/>
    </xf>
    <xf numFmtId="170" fontId="23" fillId="9" borderId="29" xfId="0" applyNumberFormat="1" applyFont="1" applyFill="1" applyBorder="1" applyAlignment="1">
      <alignment horizontal="right" vertical="center" wrapText="1"/>
    </xf>
    <xf numFmtId="170" fontId="23" fillId="9" borderId="29" xfId="1" applyNumberFormat="1" applyFont="1" applyFill="1" applyBorder="1" applyAlignment="1">
      <alignment horizontal="right" vertical="center" wrapText="1"/>
    </xf>
    <xf numFmtId="0" fontId="8" fillId="0" borderId="29" xfId="0" applyFont="1" applyBorder="1" applyAlignment="1">
      <alignment vertical="top" wrapText="1"/>
    </xf>
    <xf numFmtId="1" fontId="23" fillId="7" borderId="29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8" fillId="0" borderId="29" xfId="0" applyFont="1" applyBorder="1" applyAlignment="1">
      <alignment horizontal="left" vertical="top" wrapText="1" indent="2"/>
    </xf>
    <xf numFmtId="49" fontId="23" fillId="7" borderId="29" xfId="0" applyNumberFormat="1" applyFont="1" applyFill="1" applyBorder="1" applyAlignment="1">
      <alignment horizontal="right" vertical="top" wrapText="1"/>
    </xf>
    <xf numFmtId="171" fontId="23" fillId="7" borderId="29" xfId="1" applyNumberFormat="1" applyFont="1" applyFill="1" applyBorder="1" applyAlignment="1">
      <alignment horizontal="right" vertical="center" wrapText="1"/>
    </xf>
    <xf numFmtId="165" fontId="21" fillId="9" borderId="29" xfId="0" applyNumberFormat="1" applyFont="1" applyFill="1" applyBorder="1"/>
    <xf numFmtId="171" fontId="26" fillId="7" borderId="29" xfId="0" applyNumberFormat="1" applyFont="1" applyFill="1" applyBorder="1" applyAlignment="1">
      <alignment horizontal="right" vertical="top" wrapText="1"/>
    </xf>
    <xf numFmtId="49" fontId="23" fillId="10" borderId="29" xfId="0" applyNumberFormat="1" applyFont="1" applyFill="1" applyBorder="1" applyAlignment="1">
      <alignment vertical="top" wrapText="1"/>
    </xf>
    <xf numFmtId="165" fontId="23" fillId="10" borderId="29" xfId="1" applyNumberFormat="1" applyFont="1" applyFill="1" applyBorder="1" applyAlignment="1">
      <alignment horizontal="center" vertical="center" wrapText="1"/>
    </xf>
    <xf numFmtId="171" fontId="23" fillId="10" borderId="29" xfId="1" applyNumberFormat="1" applyFont="1" applyFill="1" applyBorder="1" applyAlignment="1">
      <alignment horizontal="right" vertical="center" wrapText="1"/>
    </xf>
    <xf numFmtId="170" fontId="23" fillId="10" borderId="29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5" fontId="21" fillId="8" borderId="29" xfId="1" applyNumberFormat="1" applyFont="1" applyFill="1" applyBorder="1" applyAlignment="1" applyProtection="1">
      <alignment horizontal="center" wrapText="1"/>
    </xf>
    <xf numFmtId="0" fontId="3" fillId="0" borderId="29" xfId="0" applyFont="1" applyBorder="1" applyAlignment="1">
      <alignment horizontal="center" wrapText="1"/>
    </xf>
    <xf numFmtId="0" fontId="29" fillId="0" borderId="29" xfId="0" applyFont="1" applyBorder="1" applyAlignment="1">
      <alignment wrapText="1"/>
    </xf>
    <xf numFmtId="0" fontId="29" fillId="0" borderId="29" xfId="0" applyFont="1" applyBorder="1" applyAlignment="1">
      <alignment horizontal="center" wrapText="1"/>
    </xf>
    <xf numFmtId="169" fontId="21" fillId="7" borderId="29" xfId="1" applyNumberFormat="1" applyFont="1" applyFill="1" applyBorder="1" applyAlignment="1">
      <alignment horizontal="center" wrapText="1"/>
    </xf>
    <xf numFmtId="49" fontId="3" fillId="0" borderId="29" xfId="0" applyNumberFormat="1" applyFont="1" applyBorder="1" applyAlignment="1">
      <alignment vertical="top" wrapText="1"/>
    </xf>
    <xf numFmtId="3" fontId="21" fillId="8" borderId="29" xfId="0" applyNumberFormat="1" applyFont="1" applyFill="1" applyBorder="1" applyAlignment="1">
      <alignment horizontal="center" vertical="center" wrapText="1"/>
    </xf>
    <xf numFmtId="2" fontId="21" fillId="8" borderId="29" xfId="1" applyNumberFormat="1" applyFont="1" applyFill="1" applyBorder="1" applyAlignment="1" applyProtection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0" fontId="8" fillId="11" borderId="17" xfId="0" applyFont="1" applyFill="1" applyBorder="1" applyAlignment="1">
      <alignment vertical="top" wrapText="1"/>
    </xf>
    <xf numFmtId="165" fontId="21" fillId="12" borderId="29" xfId="1" applyNumberFormat="1" applyFont="1" applyFill="1" applyBorder="1" applyAlignment="1" applyProtection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center" wrapText="1"/>
    </xf>
    <xf numFmtId="172" fontId="24" fillId="0" borderId="0" xfId="2" applyNumberFormat="1" applyFont="1"/>
    <xf numFmtId="1" fontId="3" fillId="0" borderId="29" xfId="0" applyNumberFormat="1" applyFont="1" applyBorder="1" applyAlignment="1">
      <alignment horizontal="center" wrapText="1"/>
    </xf>
    <xf numFmtId="3" fontId="21" fillId="7" borderId="29" xfId="1" applyNumberFormat="1" applyFont="1" applyFill="1" applyBorder="1" applyAlignment="1">
      <alignment horizontal="center" wrapText="1"/>
    </xf>
    <xf numFmtId="1" fontId="21" fillId="8" borderId="29" xfId="1" applyNumberFormat="1" applyFont="1" applyFill="1" applyBorder="1" applyAlignment="1" applyProtection="1">
      <alignment horizontal="center" wrapText="1"/>
    </xf>
    <xf numFmtId="0" fontId="22" fillId="0" borderId="32" xfId="0" applyFont="1" applyBorder="1" applyAlignment="1"/>
    <xf numFmtId="0" fontId="0" fillId="0" borderId="32" xfId="0" applyBorder="1" applyAlignment="1"/>
    <xf numFmtId="2" fontId="0" fillId="4" borderId="12" xfId="0" applyNumberFormat="1" applyFill="1" applyBorder="1"/>
    <xf numFmtId="3" fontId="21" fillId="7" borderId="29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textRotation="90" wrapText="1"/>
    </xf>
    <xf numFmtId="168" fontId="17" fillId="5" borderId="0" xfId="1" applyNumberFormat="1" applyFont="1" applyFill="1" applyBorder="1" applyAlignment="1" applyProtection="1">
      <alignment horizontal="right" vertical="center" wrapText="1"/>
    </xf>
    <xf numFmtId="168" fontId="17" fillId="6" borderId="0" xfId="1" applyNumberFormat="1" applyFont="1" applyFill="1" applyBorder="1" applyAlignment="1" applyProtection="1">
      <alignment horizontal="right" vertical="center" wrapText="1"/>
    </xf>
    <xf numFmtId="49" fontId="17" fillId="11" borderId="0" xfId="0" applyNumberFormat="1" applyFont="1" applyFill="1" applyBorder="1" applyAlignment="1">
      <alignment vertical="top" wrapText="1"/>
    </xf>
    <xf numFmtId="1" fontId="17" fillId="11" borderId="0" xfId="1" applyNumberFormat="1" applyFont="1" applyFill="1" applyBorder="1" applyAlignment="1" applyProtection="1">
      <alignment horizontal="center" vertical="center" wrapText="1"/>
    </xf>
    <xf numFmtId="166" fontId="17" fillId="13" borderId="0" xfId="1" applyNumberFormat="1" applyFont="1" applyFill="1" applyBorder="1" applyAlignment="1" applyProtection="1">
      <alignment horizontal="right" vertical="center" wrapText="1"/>
    </xf>
    <xf numFmtId="166" fontId="17" fillId="11" borderId="0" xfId="1" applyNumberFormat="1" applyFont="1" applyFill="1" applyBorder="1" applyAlignment="1" applyProtection="1">
      <alignment horizontal="right" vertical="center" wrapText="1"/>
    </xf>
    <xf numFmtId="49" fontId="17" fillId="5" borderId="0" xfId="0" applyNumberFormat="1" applyFont="1" applyFill="1" applyBorder="1" applyAlignment="1">
      <alignment horizontal="right" vertical="top" wrapText="1"/>
    </xf>
    <xf numFmtId="1" fontId="17" fillId="5" borderId="0" xfId="1" applyNumberFormat="1" applyFont="1" applyFill="1" applyBorder="1" applyAlignment="1" applyProtection="1">
      <alignment horizontal="center" vertical="center" wrapText="1"/>
    </xf>
    <xf numFmtId="166" fontId="17" fillId="5" borderId="0" xfId="1" applyNumberFormat="1" applyFont="1" applyFill="1" applyBorder="1" applyAlignment="1" applyProtection="1">
      <alignment horizontal="right" vertical="center" wrapText="1"/>
    </xf>
    <xf numFmtId="1" fontId="17" fillId="11" borderId="12" xfId="1" applyNumberFormat="1" applyFont="1" applyFill="1" applyBorder="1" applyAlignment="1" applyProtection="1">
      <alignment horizontal="center" vertical="center" wrapText="1"/>
    </xf>
    <xf numFmtId="168" fontId="17" fillId="2" borderId="29" xfId="1" applyNumberFormat="1" applyFont="1" applyFill="1" applyBorder="1" applyAlignment="1" applyProtection="1">
      <alignment horizontal="right" vertical="center" wrapText="1"/>
    </xf>
    <xf numFmtId="168" fontId="17" fillId="5" borderId="29" xfId="1" applyNumberFormat="1" applyFont="1" applyFill="1" applyBorder="1" applyAlignment="1" applyProtection="1">
      <alignment horizontal="right" vertical="center" wrapText="1"/>
    </xf>
    <xf numFmtId="3" fontId="3" fillId="7" borderId="29" xfId="1" applyNumberFormat="1" applyFont="1" applyFill="1" applyBorder="1" applyAlignment="1">
      <alignment horizontal="center" vertical="center" wrapText="1"/>
    </xf>
    <xf numFmtId="168" fontId="18" fillId="2" borderId="12" xfId="1" applyNumberFormat="1" applyFont="1" applyFill="1" applyBorder="1" applyAlignment="1" applyProtection="1">
      <alignment horizontal="right" vertical="center" wrapText="1"/>
    </xf>
    <xf numFmtId="3" fontId="3" fillId="7" borderId="29" xfId="1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3" fontId="25" fillId="0" borderId="19" xfId="0" applyNumberFormat="1" applyFont="1" applyBorder="1" applyAlignment="1">
      <alignment horizontal="left" vertical="top" wrapText="1"/>
    </xf>
    <xf numFmtId="3" fontId="25" fillId="0" borderId="0" xfId="0" applyNumberFormat="1" applyFont="1" applyAlignment="1">
      <alignment horizontal="left" vertical="top" wrapText="1"/>
    </xf>
    <xf numFmtId="0" fontId="21" fillId="9" borderId="29" xfId="0" applyFont="1" applyFill="1" applyBorder="1" applyAlignment="1">
      <alignment horizontal="center" vertical="top"/>
    </xf>
    <xf numFmtId="49" fontId="23" fillId="10" borderId="25" xfId="0" applyNumberFormat="1" applyFont="1" applyFill="1" applyBorder="1" applyAlignment="1">
      <alignment horizontal="center" vertical="top" wrapText="1"/>
    </xf>
    <xf numFmtId="49" fontId="23" fillId="10" borderId="26" xfId="0" applyNumberFormat="1" applyFont="1" applyFill="1" applyBorder="1" applyAlignment="1">
      <alignment horizontal="center" vertical="top" wrapText="1"/>
    </xf>
    <xf numFmtId="49" fontId="23" fillId="10" borderId="27" xfId="0" applyNumberFormat="1" applyFont="1" applyFill="1" applyBorder="1" applyAlignment="1">
      <alignment horizontal="center" vertical="top" wrapText="1"/>
    </xf>
    <xf numFmtId="3" fontId="21" fillId="8" borderId="12" xfId="0" applyNumberFormat="1" applyFont="1" applyFill="1" applyBorder="1" applyAlignment="1">
      <alignment horizontal="center" vertical="center" wrapText="1"/>
    </xf>
    <xf numFmtId="2" fontId="21" fillId="8" borderId="12" xfId="1" applyNumberFormat="1" applyFont="1" applyFill="1" applyBorder="1" applyAlignment="1" applyProtection="1">
      <alignment horizontal="center" vertical="center" wrapText="1"/>
    </xf>
    <xf numFmtId="165" fontId="3" fillId="8" borderId="12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49" fontId="3" fillId="2" borderId="29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 textRotation="90" wrapText="1"/>
    </xf>
    <xf numFmtId="49" fontId="18" fillId="4" borderId="12" xfId="0" applyNumberFormat="1" applyFont="1" applyFill="1" applyBorder="1" applyAlignment="1">
      <alignment horizontal="center" vertical="top" wrapText="1"/>
    </xf>
    <xf numFmtId="0" fontId="29" fillId="0" borderId="18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1" fillId="0" borderId="29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0" fontId="29" fillId="0" borderId="18" xfId="0" applyFont="1" applyBorder="1" applyAlignment="1"/>
    <xf numFmtId="0" fontId="0" fillId="0" borderId="23" xfId="0" applyBorder="1" applyAlignment="1"/>
    <xf numFmtId="0" fontId="0" fillId="0" borderId="20" xfId="0" applyBorder="1" applyAlignment="1"/>
    <xf numFmtId="2" fontId="3" fillId="0" borderId="18" xfId="0" applyNumberFormat="1" applyFont="1" applyFill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21" fillId="8" borderId="18" xfId="1" applyNumberFormat="1" applyFont="1" applyFill="1" applyBorder="1" applyAlignment="1" applyProtection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8" fillId="7" borderId="18" xfId="0" applyFont="1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0" fillId="7" borderId="20" xfId="0" applyFill="1" applyBorder="1" applyAlignment="1">
      <alignment vertical="center" wrapText="1"/>
    </xf>
    <xf numFmtId="2" fontId="0" fillId="0" borderId="18" xfId="0" applyNumberForma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="80" zoomScaleNormal="80" workbookViewId="0">
      <selection activeCell="B13" sqref="B13"/>
    </sheetView>
  </sheetViews>
  <sheetFormatPr defaultRowHeight="15" x14ac:dyDescent="0.25"/>
  <cols>
    <col min="1" max="1" width="29" customWidth="1"/>
    <col min="2" max="2" width="56.5703125" customWidth="1"/>
  </cols>
  <sheetData>
    <row r="1" spans="1:10" ht="18.75" x14ac:dyDescent="0.3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.75" x14ac:dyDescent="0.3">
      <c r="A2" s="174" t="s">
        <v>36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8.75" x14ac:dyDescent="0.3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.75" x14ac:dyDescent="0.3">
      <c r="A4" s="175" t="s">
        <v>38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 x14ac:dyDescent="0.25">
      <c r="A5" s="176" t="s">
        <v>39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8.75" x14ac:dyDescent="0.3">
      <c r="A6" s="174" t="s">
        <v>123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8.75" customHeight="1" x14ac:dyDescent="0.3">
      <c r="A7" s="170" t="s">
        <v>106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5.75" customHeight="1" x14ac:dyDescent="0.25">
      <c r="A8" s="171" t="s">
        <v>40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9.5" x14ac:dyDescent="0.3">
      <c r="A9" s="133" t="s">
        <v>120</v>
      </c>
      <c r="B9" s="133"/>
      <c r="C9" s="134"/>
      <c r="D9" s="134"/>
      <c r="E9" s="134"/>
      <c r="F9" s="134"/>
      <c r="G9" s="134"/>
      <c r="H9" s="134"/>
      <c r="I9" s="134"/>
      <c r="J9" s="68"/>
    </row>
    <row r="10" spans="1:10" ht="15.75" customHeight="1" x14ac:dyDescent="0.25">
      <c r="A10" s="172" t="s">
        <v>41</v>
      </c>
      <c r="B10" s="172" t="s">
        <v>3</v>
      </c>
      <c r="C10" s="172"/>
      <c r="D10" s="172"/>
      <c r="E10" s="172"/>
      <c r="F10" s="172"/>
      <c r="G10" s="172"/>
      <c r="H10" s="172"/>
      <c r="I10" s="172"/>
      <c r="J10" s="69" t="s">
        <v>42</v>
      </c>
    </row>
    <row r="11" spans="1:10" ht="46.5" customHeight="1" x14ac:dyDescent="0.25">
      <c r="A11" s="172"/>
      <c r="B11" s="172" t="s">
        <v>43</v>
      </c>
      <c r="C11" s="172"/>
      <c r="D11" s="172"/>
      <c r="E11" s="172"/>
      <c r="F11" s="172"/>
      <c r="G11" s="172" t="s">
        <v>7</v>
      </c>
      <c r="H11" s="172"/>
      <c r="I11" s="172"/>
      <c r="J11" s="173" t="s">
        <v>44</v>
      </c>
    </row>
    <row r="12" spans="1:10" ht="15.75" x14ac:dyDescent="0.25">
      <c r="A12" s="172"/>
      <c r="B12" s="126" t="s">
        <v>45</v>
      </c>
      <c r="C12" s="126" t="s">
        <v>46</v>
      </c>
      <c r="D12" s="126" t="s">
        <v>47</v>
      </c>
      <c r="E12" s="126" t="s">
        <v>48</v>
      </c>
      <c r="F12" s="126" t="s">
        <v>11</v>
      </c>
      <c r="G12" s="126" t="s">
        <v>49</v>
      </c>
      <c r="H12" s="126" t="s">
        <v>50</v>
      </c>
      <c r="I12" s="126" t="s">
        <v>51</v>
      </c>
      <c r="J12" s="173"/>
    </row>
    <row r="13" spans="1:10" ht="15.75" x14ac:dyDescent="0.25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>
        <v>10</v>
      </c>
    </row>
    <row r="14" spans="1:10" ht="55.5" customHeight="1" x14ac:dyDescent="0.25">
      <c r="A14" s="153" t="s">
        <v>52</v>
      </c>
      <c r="B14" s="18" t="s">
        <v>53</v>
      </c>
      <c r="C14" s="72">
        <f>D24</f>
        <v>92.5</v>
      </c>
      <c r="D14" s="73">
        <f>E24</f>
        <v>100</v>
      </c>
      <c r="E14" s="73">
        <f>IF(D14/C14*100&gt;100,100,D14/C14*100)</f>
        <v>100</v>
      </c>
      <c r="F14" s="74" t="s">
        <v>19</v>
      </c>
      <c r="G14" s="162"/>
      <c r="H14" s="162"/>
      <c r="I14" s="163"/>
      <c r="J14" s="164"/>
    </row>
    <row r="15" spans="1:10" ht="66" customHeight="1" x14ac:dyDescent="0.25">
      <c r="A15" s="154"/>
      <c r="B15" s="18" t="s">
        <v>54</v>
      </c>
      <c r="C15" s="72">
        <f>D45</f>
        <v>64.977973568281953</v>
      </c>
      <c r="D15" s="73">
        <f>E45</f>
        <v>66.67</v>
      </c>
      <c r="E15" s="73">
        <f>IF(D15/C15*100&gt;100,100,D15/C15*100)</f>
        <v>100</v>
      </c>
      <c r="F15" s="75"/>
      <c r="G15" s="162"/>
      <c r="H15" s="162"/>
      <c r="I15" s="163"/>
      <c r="J15" s="164"/>
    </row>
    <row r="16" spans="1:10" ht="78.75" x14ac:dyDescent="0.25">
      <c r="A16" s="155"/>
      <c r="B16" s="18" t="s">
        <v>55</v>
      </c>
      <c r="C16" s="72">
        <f>D66</f>
        <v>0</v>
      </c>
      <c r="D16" s="72">
        <f>E66</f>
        <v>0</v>
      </c>
      <c r="E16" s="73" t="s">
        <v>107</v>
      </c>
      <c r="F16" s="76" t="s">
        <v>56</v>
      </c>
      <c r="G16" s="162"/>
      <c r="H16" s="162"/>
      <c r="I16" s="163"/>
      <c r="J16" s="164"/>
    </row>
    <row r="17" spans="1:10" ht="15.75" x14ac:dyDescent="0.25">
      <c r="A17" s="127"/>
      <c r="B17" s="77" t="s">
        <v>57</v>
      </c>
      <c r="C17" s="78" t="s">
        <v>58</v>
      </c>
      <c r="D17" s="79" t="s">
        <v>58</v>
      </c>
      <c r="E17" s="78" t="s">
        <v>19</v>
      </c>
      <c r="F17" s="80">
        <f>(SUM(E14:E16))/2</f>
        <v>100</v>
      </c>
      <c r="G17" s="73">
        <f>D89</f>
        <v>496</v>
      </c>
      <c r="H17" s="73">
        <f>E89</f>
        <v>496</v>
      </c>
      <c r="I17" s="73">
        <f>ROUND((H17/G17*100),2)</f>
        <v>100</v>
      </c>
      <c r="J17" s="81">
        <f>(F17+I17)/2</f>
        <v>100</v>
      </c>
    </row>
    <row r="18" spans="1:10" ht="18.75" x14ac:dyDescent="0.3">
      <c r="A18" s="82"/>
      <c r="B18" s="83"/>
      <c r="C18" s="84"/>
      <c r="D18" s="84"/>
      <c r="E18" s="84"/>
      <c r="F18" s="84"/>
      <c r="G18" s="84"/>
      <c r="H18" s="84"/>
      <c r="I18" s="84"/>
      <c r="J18" s="84"/>
    </row>
    <row r="19" spans="1:10" ht="18.75" x14ac:dyDescent="0.3">
      <c r="A19" s="82"/>
      <c r="B19" s="85" t="s">
        <v>59</v>
      </c>
      <c r="C19" s="84"/>
      <c r="D19" s="84"/>
      <c r="E19" s="84"/>
      <c r="F19" s="84"/>
      <c r="G19" s="84"/>
      <c r="H19" s="84"/>
      <c r="I19" s="84"/>
      <c r="J19" s="84"/>
    </row>
    <row r="20" spans="1:10" ht="15.75" x14ac:dyDescent="0.25">
      <c r="A20" s="165" t="s">
        <v>41</v>
      </c>
      <c r="B20" s="167" t="s">
        <v>3</v>
      </c>
      <c r="C20" s="168"/>
      <c r="D20" s="168"/>
      <c r="E20" s="168"/>
      <c r="F20" s="169"/>
      <c r="G20" s="86"/>
      <c r="H20" s="86"/>
      <c r="I20" s="87"/>
      <c r="J20" s="86"/>
    </row>
    <row r="21" spans="1:10" ht="36.75" x14ac:dyDescent="0.25">
      <c r="A21" s="166"/>
      <c r="B21" s="128" t="s">
        <v>45</v>
      </c>
      <c r="C21" s="89" t="s">
        <v>23</v>
      </c>
      <c r="D21" s="89" t="s">
        <v>60</v>
      </c>
      <c r="E21" s="89" t="s">
        <v>25</v>
      </c>
      <c r="F21" s="89"/>
      <c r="G21" s="86"/>
      <c r="H21" s="86"/>
      <c r="I21" s="86"/>
      <c r="J21" s="86"/>
    </row>
    <row r="22" spans="1:10" ht="15.75" x14ac:dyDescent="0.25">
      <c r="A22" s="90">
        <v>1</v>
      </c>
      <c r="B22" s="90">
        <v>2</v>
      </c>
      <c r="C22" s="91">
        <v>4</v>
      </c>
      <c r="D22" s="91">
        <v>5</v>
      </c>
      <c r="E22" s="91">
        <v>6</v>
      </c>
      <c r="F22" s="91">
        <v>7</v>
      </c>
      <c r="G22" s="86"/>
      <c r="H22" s="86"/>
      <c r="I22" s="86"/>
      <c r="J22" s="86"/>
    </row>
    <row r="23" spans="1:10" ht="41.25" customHeight="1" x14ac:dyDescent="0.25">
      <c r="A23" s="153" t="s">
        <v>52</v>
      </c>
      <c r="B23" s="92" t="s">
        <v>61</v>
      </c>
      <c r="C23" s="92"/>
      <c r="D23" s="93" t="s">
        <v>27</v>
      </c>
      <c r="E23" s="93" t="s">
        <v>28</v>
      </c>
      <c r="F23" s="94" t="s">
        <v>62</v>
      </c>
      <c r="G23" s="95"/>
      <c r="H23" s="86"/>
      <c r="I23" s="86"/>
      <c r="J23" s="86"/>
    </row>
    <row r="24" spans="1:10" ht="71.25" customHeight="1" x14ac:dyDescent="0.25">
      <c r="A24" s="154"/>
      <c r="B24" s="96" t="s">
        <v>53</v>
      </c>
      <c r="C24" s="97" t="s">
        <v>63</v>
      </c>
      <c r="D24" s="98">
        <f>D25/D35*100</f>
        <v>92.5</v>
      </c>
      <c r="E24" s="98">
        <f>ROUND((E25/E35*100),2)</f>
        <v>100</v>
      </c>
      <c r="F24" s="99">
        <f>IF(E24/D24*100&gt;100,100,E24/D24*100)</f>
        <v>100</v>
      </c>
      <c r="G24" s="95"/>
      <c r="H24" s="86"/>
      <c r="I24" s="86"/>
      <c r="J24" s="86"/>
    </row>
    <row r="25" spans="1:10" ht="23.25" customHeight="1" x14ac:dyDescent="0.25">
      <c r="A25" s="154"/>
      <c r="B25" s="100" t="s">
        <v>64</v>
      </c>
      <c r="C25" s="101" t="s">
        <v>30</v>
      </c>
      <c r="D25" s="102">
        <f>(D26+D27+D28+D29+D30+D31+D32+D33+D34)/9</f>
        <v>2.8777777777777778</v>
      </c>
      <c r="E25" s="102">
        <f>(E26+E27+E28+E29+E30+E31+E32+E33+E34)/9</f>
        <v>3.1111111111111112</v>
      </c>
      <c r="F25" s="103"/>
      <c r="G25" s="95"/>
      <c r="H25" s="86"/>
      <c r="I25" s="86"/>
      <c r="J25" s="86"/>
    </row>
    <row r="26" spans="1:10" ht="18.75" customHeight="1" x14ac:dyDescent="0.25">
      <c r="A26" s="154"/>
      <c r="B26" s="106" t="s">
        <v>73</v>
      </c>
      <c r="C26" s="101" t="s">
        <v>30</v>
      </c>
      <c r="D26" s="102">
        <v>3.7</v>
      </c>
      <c r="E26" s="102">
        <v>4</v>
      </c>
      <c r="F26" s="103"/>
      <c r="G26" s="95"/>
      <c r="H26" s="86"/>
      <c r="I26" s="86"/>
      <c r="J26" s="86"/>
    </row>
    <row r="27" spans="1:10" ht="18.75" customHeight="1" x14ac:dyDescent="0.25">
      <c r="A27" s="154"/>
      <c r="B27" s="106" t="s">
        <v>74</v>
      </c>
      <c r="C27" s="101" t="s">
        <v>30</v>
      </c>
      <c r="D27" s="102">
        <v>3.7</v>
      </c>
      <c r="E27" s="102">
        <v>4</v>
      </c>
      <c r="F27" s="103"/>
      <c r="G27" s="95"/>
      <c r="H27" s="86"/>
      <c r="I27" s="86"/>
      <c r="J27" s="86"/>
    </row>
    <row r="28" spans="1:10" ht="18.75" customHeight="1" x14ac:dyDescent="0.25">
      <c r="A28" s="154"/>
      <c r="B28" s="106" t="s">
        <v>75</v>
      </c>
      <c r="C28" s="101" t="s">
        <v>30</v>
      </c>
      <c r="D28" s="102">
        <v>3.7</v>
      </c>
      <c r="E28" s="102">
        <v>4</v>
      </c>
      <c r="F28" s="103"/>
      <c r="G28" s="95"/>
      <c r="H28" s="86"/>
      <c r="I28" s="86"/>
      <c r="J28" s="86"/>
    </row>
    <row r="29" spans="1:10" ht="18.75" customHeight="1" x14ac:dyDescent="0.25">
      <c r="A29" s="154"/>
      <c r="B29" s="106" t="s">
        <v>76</v>
      </c>
      <c r="C29" s="101" t="s">
        <v>30</v>
      </c>
      <c r="D29" s="102">
        <v>4</v>
      </c>
      <c r="E29" s="102">
        <v>4</v>
      </c>
      <c r="F29" s="103"/>
      <c r="G29" s="95"/>
      <c r="H29" s="86"/>
      <c r="I29" s="86"/>
      <c r="J29" s="86"/>
    </row>
    <row r="30" spans="1:10" ht="18.75" customHeight="1" x14ac:dyDescent="0.25">
      <c r="A30" s="154"/>
      <c r="B30" s="106" t="s">
        <v>77</v>
      </c>
      <c r="C30" s="101" t="s">
        <v>30</v>
      </c>
      <c r="D30" s="102">
        <v>3.8</v>
      </c>
      <c r="E30" s="102">
        <v>4</v>
      </c>
      <c r="F30" s="103"/>
      <c r="G30" s="95"/>
      <c r="H30" s="86"/>
      <c r="I30" s="86"/>
      <c r="J30" s="86"/>
    </row>
    <row r="31" spans="1:10" ht="18.75" customHeight="1" x14ac:dyDescent="0.25">
      <c r="A31" s="154"/>
      <c r="B31" s="106" t="s">
        <v>81</v>
      </c>
      <c r="C31" s="101" t="s">
        <v>30</v>
      </c>
      <c r="D31" s="102">
        <v>1.9</v>
      </c>
      <c r="E31" s="102">
        <v>2</v>
      </c>
      <c r="F31" s="103"/>
      <c r="G31" s="95"/>
      <c r="H31" s="86"/>
      <c r="I31" s="86"/>
      <c r="J31" s="86"/>
    </row>
    <row r="32" spans="1:10" ht="18.75" customHeight="1" x14ac:dyDescent="0.25">
      <c r="A32" s="154"/>
      <c r="B32" s="106" t="s">
        <v>82</v>
      </c>
      <c r="C32" s="101" t="s">
        <v>30</v>
      </c>
      <c r="D32" s="102">
        <v>1.7</v>
      </c>
      <c r="E32" s="102">
        <v>2</v>
      </c>
      <c r="F32" s="103"/>
      <c r="G32" s="95"/>
      <c r="H32" s="86"/>
      <c r="I32" s="86"/>
      <c r="J32" s="86"/>
    </row>
    <row r="33" spans="1:10" ht="18.75" customHeight="1" x14ac:dyDescent="0.25">
      <c r="A33" s="154"/>
      <c r="B33" s="106" t="s">
        <v>83</v>
      </c>
      <c r="C33" s="101" t="s">
        <v>30</v>
      </c>
      <c r="D33" s="102">
        <v>1.7</v>
      </c>
      <c r="E33" s="102">
        <v>2</v>
      </c>
      <c r="F33" s="103"/>
      <c r="G33" s="95"/>
      <c r="H33" s="86"/>
      <c r="I33" s="86"/>
      <c r="J33" s="86"/>
    </row>
    <row r="34" spans="1:10" ht="18.75" customHeight="1" x14ac:dyDescent="0.25">
      <c r="A34" s="154"/>
      <c r="B34" s="106" t="s">
        <v>84</v>
      </c>
      <c r="C34" s="101" t="s">
        <v>30</v>
      </c>
      <c r="D34" s="102">
        <v>1.7</v>
      </c>
      <c r="E34" s="102">
        <v>2</v>
      </c>
      <c r="F34" s="103"/>
      <c r="G34" s="95"/>
      <c r="H34" s="86"/>
      <c r="I34" s="86"/>
      <c r="J34" s="86"/>
    </row>
    <row r="35" spans="1:10" ht="21" customHeight="1" x14ac:dyDescent="0.25">
      <c r="A35" s="154"/>
      <c r="B35" s="100" t="s">
        <v>65</v>
      </c>
      <c r="C35" s="101" t="s">
        <v>30</v>
      </c>
      <c r="D35" s="102">
        <f>(D36+D37+D38+D39+D40+D41+D42+D43+D44)/9</f>
        <v>3.1111111111111112</v>
      </c>
      <c r="E35" s="102">
        <f>(E36+E37+E38+E39+E40+E41+E42+E43+E44)/9</f>
        <v>3.1111111111111112</v>
      </c>
      <c r="F35" s="103"/>
      <c r="G35" s="95"/>
      <c r="H35" s="86"/>
      <c r="I35" s="86"/>
      <c r="J35" s="86"/>
    </row>
    <row r="36" spans="1:10" ht="21" customHeight="1" x14ac:dyDescent="0.25">
      <c r="A36" s="154"/>
      <c r="B36" s="106" t="s">
        <v>73</v>
      </c>
      <c r="C36" s="101" t="s">
        <v>30</v>
      </c>
      <c r="D36" s="102">
        <v>4</v>
      </c>
      <c r="E36" s="102">
        <v>4</v>
      </c>
      <c r="F36" s="103"/>
      <c r="G36" s="95"/>
      <c r="H36" s="86"/>
      <c r="I36" s="86"/>
      <c r="J36" s="86"/>
    </row>
    <row r="37" spans="1:10" ht="21" customHeight="1" x14ac:dyDescent="0.25">
      <c r="A37" s="154"/>
      <c r="B37" s="106" t="s">
        <v>74</v>
      </c>
      <c r="C37" s="101" t="s">
        <v>30</v>
      </c>
      <c r="D37" s="102">
        <v>4</v>
      </c>
      <c r="E37" s="102">
        <v>4</v>
      </c>
      <c r="F37" s="103"/>
      <c r="G37" s="95"/>
      <c r="H37" s="86"/>
      <c r="I37" s="86"/>
      <c r="J37" s="86"/>
    </row>
    <row r="38" spans="1:10" ht="21" customHeight="1" x14ac:dyDescent="0.25">
      <c r="A38" s="154"/>
      <c r="B38" s="106" t="s">
        <v>75</v>
      </c>
      <c r="C38" s="101" t="s">
        <v>30</v>
      </c>
      <c r="D38" s="102">
        <v>4</v>
      </c>
      <c r="E38" s="102">
        <v>4</v>
      </c>
      <c r="F38" s="103"/>
      <c r="G38" s="95"/>
      <c r="H38" s="86"/>
      <c r="I38" s="86"/>
      <c r="J38" s="86"/>
    </row>
    <row r="39" spans="1:10" ht="21" customHeight="1" x14ac:dyDescent="0.25">
      <c r="A39" s="154"/>
      <c r="B39" s="106" t="s">
        <v>76</v>
      </c>
      <c r="C39" s="101" t="s">
        <v>30</v>
      </c>
      <c r="D39" s="102">
        <v>4</v>
      </c>
      <c r="E39" s="102">
        <v>4</v>
      </c>
      <c r="F39" s="103"/>
      <c r="G39" s="95"/>
      <c r="H39" s="86"/>
      <c r="I39" s="86"/>
      <c r="J39" s="86"/>
    </row>
    <row r="40" spans="1:10" ht="21" customHeight="1" x14ac:dyDescent="0.25">
      <c r="A40" s="154"/>
      <c r="B40" s="106" t="s">
        <v>77</v>
      </c>
      <c r="C40" s="101" t="s">
        <v>30</v>
      </c>
      <c r="D40" s="102">
        <v>4</v>
      </c>
      <c r="E40" s="102">
        <v>4</v>
      </c>
      <c r="F40" s="103"/>
      <c r="G40" s="95"/>
      <c r="H40" s="86"/>
      <c r="I40" s="86"/>
      <c r="J40" s="86"/>
    </row>
    <row r="41" spans="1:10" ht="21" customHeight="1" x14ac:dyDescent="0.25">
      <c r="A41" s="154"/>
      <c r="B41" s="106" t="s">
        <v>81</v>
      </c>
      <c r="C41" s="101" t="s">
        <v>30</v>
      </c>
      <c r="D41" s="102">
        <v>2</v>
      </c>
      <c r="E41" s="102">
        <v>2</v>
      </c>
      <c r="F41" s="103"/>
      <c r="G41" s="95"/>
      <c r="H41" s="86"/>
      <c r="I41" s="86"/>
      <c r="J41" s="86"/>
    </row>
    <row r="42" spans="1:10" ht="21" customHeight="1" x14ac:dyDescent="0.25">
      <c r="A42" s="154"/>
      <c r="B42" s="106" t="s">
        <v>82</v>
      </c>
      <c r="C42" s="101" t="s">
        <v>30</v>
      </c>
      <c r="D42" s="102">
        <v>2</v>
      </c>
      <c r="E42" s="102">
        <v>2</v>
      </c>
      <c r="F42" s="103"/>
      <c r="G42" s="95"/>
      <c r="H42" s="86"/>
      <c r="I42" s="86"/>
      <c r="J42" s="86"/>
    </row>
    <row r="43" spans="1:10" ht="21" customHeight="1" x14ac:dyDescent="0.25">
      <c r="A43" s="154"/>
      <c r="B43" s="106" t="s">
        <v>83</v>
      </c>
      <c r="C43" s="101" t="s">
        <v>30</v>
      </c>
      <c r="D43" s="102">
        <v>2</v>
      </c>
      <c r="E43" s="102">
        <v>2</v>
      </c>
      <c r="F43" s="103"/>
      <c r="G43" s="95"/>
      <c r="H43" s="86"/>
      <c r="I43" s="86"/>
      <c r="J43" s="86"/>
    </row>
    <row r="44" spans="1:10" ht="21" customHeight="1" x14ac:dyDescent="0.25">
      <c r="A44" s="154"/>
      <c r="B44" s="106" t="s">
        <v>84</v>
      </c>
      <c r="C44" s="101" t="s">
        <v>30</v>
      </c>
      <c r="D44" s="102">
        <v>2</v>
      </c>
      <c r="E44" s="102">
        <v>2</v>
      </c>
      <c r="F44" s="103"/>
      <c r="G44" s="95"/>
      <c r="H44" s="86"/>
      <c r="I44" s="86"/>
      <c r="J44" s="86"/>
    </row>
    <row r="45" spans="1:10" ht="69" customHeight="1" x14ac:dyDescent="0.25">
      <c r="A45" s="154"/>
      <c r="B45" s="96" t="s">
        <v>54</v>
      </c>
      <c r="C45" s="97" t="s">
        <v>63</v>
      </c>
      <c r="D45" s="98">
        <f>D56/D46*100</f>
        <v>64.977973568281953</v>
      </c>
      <c r="E45" s="98">
        <f>ROUND((E56/E46*100),2)</f>
        <v>66.67</v>
      </c>
      <c r="F45" s="99">
        <f>IF(E45/D45*100&gt;100,100,E45/D45*100)</f>
        <v>100</v>
      </c>
      <c r="G45" s="86"/>
      <c r="H45" s="86"/>
      <c r="I45" s="86"/>
      <c r="J45" s="86"/>
    </row>
    <row r="46" spans="1:10" ht="24.75" customHeight="1" x14ac:dyDescent="0.25">
      <c r="A46" s="154"/>
      <c r="B46" s="100" t="s">
        <v>66</v>
      </c>
      <c r="C46" s="101" t="s">
        <v>30</v>
      </c>
      <c r="D46" s="102">
        <f>(D47+D48+D49+D50+D51+D52+D53+D54+D55)/9</f>
        <v>6.0533333333333328</v>
      </c>
      <c r="E46" s="102">
        <f>(E47+E48+E49+E50+E51+E52+E53+E54+E55)/9</f>
        <v>6</v>
      </c>
      <c r="F46" s="103"/>
      <c r="G46" s="95"/>
      <c r="H46" s="86"/>
      <c r="I46" s="86"/>
      <c r="J46" s="86"/>
    </row>
    <row r="47" spans="1:10" ht="20.25" customHeight="1" x14ac:dyDescent="0.25">
      <c r="A47" s="154"/>
      <c r="B47" s="106" t="s">
        <v>73</v>
      </c>
      <c r="C47" s="101" t="s">
        <v>30</v>
      </c>
      <c r="D47" s="102">
        <v>6</v>
      </c>
      <c r="E47" s="102">
        <v>6</v>
      </c>
      <c r="F47" s="103"/>
      <c r="G47" s="95"/>
      <c r="H47" s="86"/>
      <c r="I47" s="86"/>
      <c r="J47" s="86"/>
    </row>
    <row r="48" spans="1:10" ht="20.25" customHeight="1" x14ac:dyDescent="0.25">
      <c r="A48" s="154"/>
      <c r="B48" s="106" t="s">
        <v>74</v>
      </c>
      <c r="C48" s="101" t="s">
        <v>30</v>
      </c>
      <c r="D48" s="102">
        <v>6</v>
      </c>
      <c r="E48" s="102">
        <v>6</v>
      </c>
      <c r="F48" s="103"/>
      <c r="G48" s="95"/>
      <c r="H48" s="86"/>
      <c r="I48" s="86"/>
      <c r="J48" s="86"/>
    </row>
    <row r="49" spans="1:10" ht="20.25" customHeight="1" x14ac:dyDescent="0.25">
      <c r="A49" s="154"/>
      <c r="B49" s="106" t="s">
        <v>75</v>
      </c>
      <c r="C49" s="101" t="s">
        <v>30</v>
      </c>
      <c r="D49" s="102">
        <v>6</v>
      </c>
      <c r="E49" s="102">
        <v>6</v>
      </c>
      <c r="F49" s="103"/>
      <c r="G49" s="95"/>
      <c r="H49" s="86"/>
      <c r="I49" s="86"/>
      <c r="J49" s="86"/>
    </row>
    <row r="50" spans="1:10" ht="20.25" customHeight="1" x14ac:dyDescent="0.25">
      <c r="A50" s="154"/>
      <c r="B50" s="106" t="s">
        <v>76</v>
      </c>
      <c r="C50" s="101" t="s">
        <v>30</v>
      </c>
      <c r="D50" s="102">
        <v>6</v>
      </c>
      <c r="E50" s="102">
        <v>6</v>
      </c>
      <c r="F50" s="103"/>
      <c r="G50" s="95"/>
      <c r="H50" s="86"/>
      <c r="I50" s="86"/>
      <c r="J50" s="86"/>
    </row>
    <row r="51" spans="1:10" ht="20.25" customHeight="1" x14ac:dyDescent="0.25">
      <c r="A51" s="154"/>
      <c r="B51" s="106" t="s">
        <v>77</v>
      </c>
      <c r="C51" s="101" t="s">
        <v>30</v>
      </c>
      <c r="D51" s="102">
        <v>6.31</v>
      </c>
      <c r="E51" s="102">
        <v>6</v>
      </c>
      <c r="F51" s="103"/>
      <c r="G51" s="95"/>
      <c r="H51" s="86"/>
      <c r="I51" s="86"/>
      <c r="J51" s="86"/>
    </row>
    <row r="52" spans="1:10" ht="20.25" customHeight="1" x14ac:dyDescent="0.25">
      <c r="A52" s="154"/>
      <c r="B52" s="106" t="s">
        <v>81</v>
      </c>
      <c r="C52" s="101" t="s">
        <v>30</v>
      </c>
      <c r="D52" s="102">
        <v>6.17</v>
      </c>
      <c r="E52" s="102">
        <v>6</v>
      </c>
      <c r="F52" s="103"/>
      <c r="G52" s="95"/>
      <c r="H52" s="86"/>
      <c r="I52" s="86"/>
      <c r="J52" s="86"/>
    </row>
    <row r="53" spans="1:10" ht="20.25" customHeight="1" x14ac:dyDescent="0.25">
      <c r="A53" s="154"/>
      <c r="B53" s="106" t="s">
        <v>82</v>
      </c>
      <c r="C53" s="101" t="s">
        <v>30</v>
      </c>
      <c r="D53" s="102">
        <v>6</v>
      </c>
      <c r="E53" s="102">
        <v>6</v>
      </c>
      <c r="F53" s="103"/>
      <c r="G53" s="95"/>
      <c r="H53" s="86"/>
      <c r="I53" s="86"/>
      <c r="J53" s="86"/>
    </row>
    <row r="54" spans="1:10" ht="20.25" customHeight="1" x14ac:dyDescent="0.25">
      <c r="A54" s="154"/>
      <c r="B54" s="106" t="s">
        <v>83</v>
      </c>
      <c r="C54" s="101" t="s">
        <v>30</v>
      </c>
      <c r="D54" s="102">
        <v>6</v>
      </c>
      <c r="E54" s="102">
        <v>6</v>
      </c>
      <c r="F54" s="103"/>
      <c r="G54" s="95"/>
      <c r="H54" s="86"/>
      <c r="I54" s="86"/>
      <c r="J54" s="86"/>
    </row>
    <row r="55" spans="1:10" ht="20.25" customHeight="1" x14ac:dyDescent="0.25">
      <c r="A55" s="154"/>
      <c r="B55" s="106" t="s">
        <v>84</v>
      </c>
      <c r="C55" s="101" t="s">
        <v>30</v>
      </c>
      <c r="D55" s="102">
        <v>6</v>
      </c>
      <c r="E55" s="102">
        <v>6</v>
      </c>
      <c r="F55" s="103"/>
      <c r="G55" s="95"/>
      <c r="H55" s="86"/>
      <c r="I55" s="86"/>
      <c r="J55" s="86"/>
    </row>
    <row r="56" spans="1:10" ht="20.25" customHeight="1" x14ac:dyDescent="0.25">
      <c r="A56" s="154"/>
      <c r="B56" s="100" t="s">
        <v>67</v>
      </c>
      <c r="C56" s="101" t="s">
        <v>30</v>
      </c>
      <c r="D56" s="102">
        <f>(D57+D58+D59+D60+D61+D62+D63+D64+D65)/9</f>
        <v>3.933333333333334</v>
      </c>
      <c r="E56" s="102">
        <f>(E57+E58+E59+E60+E61+E62+E63+E64+E65)/9</f>
        <v>4</v>
      </c>
      <c r="F56" s="103"/>
      <c r="G56" s="95"/>
      <c r="H56" s="86"/>
      <c r="I56" s="86"/>
      <c r="J56" s="86"/>
    </row>
    <row r="57" spans="1:10" ht="20.25" customHeight="1" x14ac:dyDescent="0.25">
      <c r="A57" s="154"/>
      <c r="B57" s="106" t="s">
        <v>73</v>
      </c>
      <c r="C57" s="101" t="s">
        <v>30</v>
      </c>
      <c r="D57" s="102">
        <f>D47*65%</f>
        <v>3.9000000000000004</v>
      </c>
      <c r="E57" s="102">
        <v>4</v>
      </c>
      <c r="F57" s="103"/>
      <c r="G57" s="95"/>
      <c r="H57" s="86"/>
      <c r="I57" s="86"/>
      <c r="J57" s="86"/>
    </row>
    <row r="58" spans="1:10" ht="20.25" customHeight="1" x14ac:dyDescent="0.25">
      <c r="A58" s="154"/>
      <c r="B58" s="106" t="s">
        <v>74</v>
      </c>
      <c r="C58" s="101" t="s">
        <v>30</v>
      </c>
      <c r="D58" s="102">
        <f t="shared" ref="D58:D59" si="0">D48*65%</f>
        <v>3.9000000000000004</v>
      </c>
      <c r="E58" s="102">
        <v>4</v>
      </c>
      <c r="F58" s="103"/>
      <c r="G58" s="95"/>
      <c r="H58" s="86"/>
      <c r="I58" s="86"/>
      <c r="J58" s="86"/>
    </row>
    <row r="59" spans="1:10" ht="20.25" customHeight="1" x14ac:dyDescent="0.25">
      <c r="A59" s="154"/>
      <c r="B59" s="106" t="s">
        <v>75</v>
      </c>
      <c r="C59" s="101" t="s">
        <v>30</v>
      </c>
      <c r="D59" s="102">
        <f t="shared" si="0"/>
        <v>3.9000000000000004</v>
      </c>
      <c r="E59" s="102">
        <v>4</v>
      </c>
      <c r="F59" s="103"/>
      <c r="G59" s="95"/>
      <c r="H59" s="86"/>
      <c r="I59" s="86"/>
      <c r="J59" s="86"/>
    </row>
    <row r="60" spans="1:10" ht="20.25" customHeight="1" x14ac:dyDescent="0.25">
      <c r="A60" s="154"/>
      <c r="B60" s="106" t="s">
        <v>76</v>
      </c>
      <c r="C60" s="101" t="s">
        <v>30</v>
      </c>
      <c r="D60" s="102">
        <v>4</v>
      </c>
      <c r="E60" s="102">
        <v>4</v>
      </c>
      <c r="F60" s="103"/>
      <c r="G60" s="95"/>
      <c r="H60" s="86"/>
      <c r="I60" s="86"/>
      <c r="J60" s="86"/>
    </row>
    <row r="61" spans="1:10" ht="20.25" customHeight="1" x14ac:dyDescent="0.25">
      <c r="A61" s="154"/>
      <c r="B61" s="106" t="s">
        <v>77</v>
      </c>
      <c r="C61" s="101" t="s">
        <v>30</v>
      </c>
      <c r="D61" s="102">
        <v>4</v>
      </c>
      <c r="E61" s="102">
        <v>4</v>
      </c>
      <c r="F61" s="103"/>
      <c r="G61" s="95"/>
      <c r="H61" s="86"/>
      <c r="I61" s="86"/>
      <c r="J61" s="86"/>
    </row>
    <row r="62" spans="1:10" ht="20.25" customHeight="1" x14ac:dyDescent="0.25">
      <c r="A62" s="154"/>
      <c r="B62" s="106" t="s">
        <v>81</v>
      </c>
      <c r="C62" s="101" t="s">
        <v>30</v>
      </c>
      <c r="D62" s="102">
        <v>4</v>
      </c>
      <c r="E62" s="102">
        <v>4</v>
      </c>
      <c r="F62" s="103"/>
      <c r="G62" s="95"/>
      <c r="H62" s="86"/>
      <c r="I62" s="86"/>
      <c r="J62" s="86"/>
    </row>
    <row r="63" spans="1:10" ht="20.25" customHeight="1" x14ac:dyDescent="0.25">
      <c r="A63" s="154"/>
      <c r="B63" s="106" t="s">
        <v>82</v>
      </c>
      <c r="C63" s="101" t="s">
        <v>30</v>
      </c>
      <c r="D63" s="102">
        <v>4</v>
      </c>
      <c r="E63" s="102">
        <v>4</v>
      </c>
      <c r="F63" s="103"/>
      <c r="G63" s="95"/>
      <c r="H63" s="86"/>
      <c r="I63" s="86"/>
      <c r="J63" s="86"/>
    </row>
    <row r="64" spans="1:10" ht="20.25" customHeight="1" x14ac:dyDescent="0.25">
      <c r="A64" s="154"/>
      <c r="B64" s="106" t="s">
        <v>83</v>
      </c>
      <c r="C64" s="101" t="s">
        <v>30</v>
      </c>
      <c r="D64" s="102">
        <v>4</v>
      </c>
      <c r="E64" s="102">
        <v>4</v>
      </c>
      <c r="F64" s="103"/>
      <c r="G64" s="95"/>
      <c r="H64" s="86"/>
      <c r="I64" s="86"/>
      <c r="J64" s="86"/>
    </row>
    <row r="65" spans="1:10" ht="20.25" customHeight="1" x14ac:dyDescent="0.25">
      <c r="A65" s="154"/>
      <c r="B65" s="106" t="s">
        <v>84</v>
      </c>
      <c r="C65" s="101" t="s">
        <v>30</v>
      </c>
      <c r="D65" s="102">
        <v>3.7</v>
      </c>
      <c r="E65" s="102">
        <v>4</v>
      </c>
      <c r="F65" s="103"/>
      <c r="G65" s="95"/>
      <c r="H65" s="86"/>
      <c r="I65" s="86"/>
      <c r="J65" s="86"/>
    </row>
    <row r="66" spans="1:10" ht="85.5" customHeight="1" x14ac:dyDescent="0.25">
      <c r="A66" s="154"/>
      <c r="B66" s="96" t="s">
        <v>55</v>
      </c>
      <c r="C66" s="97" t="s">
        <v>63</v>
      </c>
      <c r="D66" s="98">
        <f>D77/D67*100</f>
        <v>0</v>
      </c>
      <c r="E66" s="98">
        <f>ROUND((E77/E67*100),2)</f>
        <v>0</v>
      </c>
      <c r="F66" s="99">
        <v>0</v>
      </c>
      <c r="G66" s="104"/>
      <c r="H66" s="86"/>
      <c r="I66" s="86"/>
      <c r="J66" s="86"/>
    </row>
    <row r="67" spans="1:10" ht="15.75" x14ac:dyDescent="0.25">
      <c r="A67" s="154"/>
      <c r="B67" s="105" t="s">
        <v>68</v>
      </c>
      <c r="C67" s="101" t="s">
        <v>30</v>
      </c>
      <c r="D67" s="102">
        <f>SUM(D68:D76)</f>
        <v>1E-4</v>
      </c>
      <c r="E67" s="102">
        <f>SUM(E68:E76)</f>
        <v>1E-4</v>
      </c>
      <c r="F67" s="103"/>
      <c r="G67" s="156"/>
      <c r="H67" s="157"/>
      <c r="I67" s="157"/>
      <c r="J67" s="157"/>
    </row>
    <row r="68" spans="1:10" ht="15.75" x14ac:dyDescent="0.25">
      <c r="A68" s="154"/>
      <c r="B68" s="106" t="s">
        <v>73</v>
      </c>
      <c r="C68" s="101" t="s">
        <v>30</v>
      </c>
      <c r="D68" s="102">
        <v>1E-4</v>
      </c>
      <c r="E68" s="102">
        <v>1E-4</v>
      </c>
      <c r="F68" s="107"/>
      <c r="G68" s="156"/>
      <c r="H68" s="157"/>
      <c r="I68" s="157"/>
      <c r="J68" s="157"/>
    </row>
    <row r="69" spans="1:10" ht="15.75" x14ac:dyDescent="0.25">
      <c r="A69" s="154"/>
      <c r="B69" s="106" t="s">
        <v>74</v>
      </c>
      <c r="C69" s="101" t="s">
        <v>30</v>
      </c>
      <c r="D69" s="102">
        <v>0</v>
      </c>
      <c r="E69" s="102">
        <v>0</v>
      </c>
      <c r="F69" s="107"/>
      <c r="G69" s="156"/>
      <c r="H69" s="157"/>
      <c r="I69" s="157"/>
      <c r="J69" s="157"/>
    </row>
    <row r="70" spans="1:10" ht="15.75" x14ac:dyDescent="0.25">
      <c r="A70" s="154"/>
      <c r="B70" s="106" t="s">
        <v>75</v>
      </c>
      <c r="C70" s="101" t="s">
        <v>30</v>
      </c>
      <c r="D70" s="102">
        <v>0</v>
      </c>
      <c r="E70" s="102">
        <v>0</v>
      </c>
      <c r="F70" s="107"/>
      <c r="G70" s="156"/>
      <c r="H70" s="157"/>
      <c r="I70" s="157"/>
      <c r="J70" s="157"/>
    </row>
    <row r="71" spans="1:10" ht="15.75" x14ac:dyDescent="0.25">
      <c r="A71" s="154"/>
      <c r="B71" s="106" t="s">
        <v>76</v>
      </c>
      <c r="C71" s="101" t="s">
        <v>30</v>
      </c>
      <c r="D71" s="102">
        <v>0</v>
      </c>
      <c r="E71" s="102">
        <v>0</v>
      </c>
      <c r="F71" s="107"/>
      <c r="G71" s="156"/>
      <c r="H71" s="157"/>
      <c r="I71" s="157"/>
      <c r="J71" s="157"/>
    </row>
    <row r="72" spans="1:10" ht="15.75" x14ac:dyDescent="0.25">
      <c r="A72" s="154"/>
      <c r="B72" s="106" t="s">
        <v>77</v>
      </c>
      <c r="C72" s="101" t="s">
        <v>30</v>
      </c>
      <c r="D72" s="102">
        <v>0</v>
      </c>
      <c r="E72" s="102">
        <v>0</v>
      </c>
      <c r="F72" s="107"/>
      <c r="G72" s="156"/>
      <c r="H72" s="157"/>
      <c r="I72" s="157"/>
      <c r="J72" s="157"/>
    </row>
    <row r="73" spans="1:10" ht="15.75" x14ac:dyDescent="0.25">
      <c r="A73" s="154"/>
      <c r="B73" s="106" t="s">
        <v>81</v>
      </c>
      <c r="C73" s="101" t="s">
        <v>30</v>
      </c>
      <c r="D73" s="102">
        <v>0</v>
      </c>
      <c r="E73" s="102">
        <v>0</v>
      </c>
      <c r="F73" s="107"/>
      <c r="G73" s="156"/>
      <c r="H73" s="157"/>
      <c r="I73" s="157"/>
      <c r="J73" s="157"/>
    </row>
    <row r="74" spans="1:10" ht="15.75" x14ac:dyDescent="0.25">
      <c r="A74" s="154"/>
      <c r="B74" s="106" t="s">
        <v>82</v>
      </c>
      <c r="C74" s="101" t="s">
        <v>30</v>
      </c>
      <c r="D74" s="102">
        <v>0</v>
      </c>
      <c r="E74" s="102">
        <v>0</v>
      </c>
      <c r="F74" s="107"/>
      <c r="G74" s="156"/>
      <c r="H74" s="157"/>
      <c r="I74" s="157"/>
      <c r="J74" s="157"/>
    </row>
    <row r="75" spans="1:10" ht="15.75" x14ac:dyDescent="0.25">
      <c r="A75" s="154"/>
      <c r="B75" s="106" t="s">
        <v>83</v>
      </c>
      <c r="C75" s="101" t="s">
        <v>30</v>
      </c>
      <c r="D75" s="102">
        <v>0</v>
      </c>
      <c r="E75" s="102">
        <v>0</v>
      </c>
      <c r="F75" s="107"/>
      <c r="G75" s="156"/>
      <c r="H75" s="157"/>
      <c r="I75" s="157"/>
      <c r="J75" s="157"/>
    </row>
    <row r="76" spans="1:10" ht="15.75" x14ac:dyDescent="0.25">
      <c r="A76" s="154"/>
      <c r="B76" s="106" t="s">
        <v>84</v>
      </c>
      <c r="C76" s="101" t="s">
        <v>30</v>
      </c>
      <c r="D76" s="102">
        <v>0</v>
      </c>
      <c r="E76" s="102">
        <v>0</v>
      </c>
      <c r="F76" s="107"/>
      <c r="G76" s="156"/>
      <c r="H76" s="157"/>
      <c r="I76" s="157"/>
      <c r="J76" s="157"/>
    </row>
    <row r="77" spans="1:10" ht="15.75" x14ac:dyDescent="0.25">
      <c r="A77" s="154"/>
      <c r="B77" s="105" t="s">
        <v>69</v>
      </c>
      <c r="C77" s="101" t="s">
        <v>30</v>
      </c>
      <c r="D77" s="102">
        <f>(D78+D79+D80+D81+D82+D83+D84+D85+D86)/9</f>
        <v>0</v>
      </c>
      <c r="E77" s="102">
        <f>(E78+E79+E80+E81+E82+E83+E84+E85+E86)/9</f>
        <v>0</v>
      </c>
      <c r="F77" s="103"/>
      <c r="G77" s="156"/>
      <c r="H77" s="157"/>
      <c r="I77" s="157"/>
      <c r="J77" s="157"/>
    </row>
    <row r="78" spans="1:10" ht="18.75" x14ac:dyDescent="0.3">
      <c r="A78" s="154"/>
      <c r="B78" s="106" t="s">
        <v>73</v>
      </c>
      <c r="C78" s="101" t="s">
        <v>30</v>
      </c>
      <c r="D78" s="102">
        <v>0</v>
      </c>
      <c r="E78" s="102">
        <v>0</v>
      </c>
      <c r="F78" s="107"/>
      <c r="G78" s="84"/>
      <c r="H78" s="84"/>
      <c r="I78" s="84"/>
      <c r="J78" s="84"/>
    </row>
    <row r="79" spans="1:10" ht="15.75" x14ac:dyDescent="0.25">
      <c r="A79" s="154"/>
      <c r="B79" s="106" t="s">
        <v>74</v>
      </c>
      <c r="C79" s="101" t="s">
        <v>30</v>
      </c>
      <c r="D79" s="102">
        <v>0</v>
      </c>
      <c r="E79" s="102">
        <v>0</v>
      </c>
      <c r="F79" s="107"/>
    </row>
    <row r="80" spans="1:10" ht="15.75" x14ac:dyDescent="0.25">
      <c r="A80" s="154"/>
      <c r="B80" s="106" t="s">
        <v>75</v>
      </c>
      <c r="C80" s="101" t="s">
        <v>30</v>
      </c>
      <c r="D80" s="102">
        <v>0</v>
      </c>
      <c r="E80" s="102">
        <v>0</v>
      </c>
      <c r="F80" s="107"/>
    </row>
    <row r="81" spans="1:10" ht="15.75" x14ac:dyDescent="0.25">
      <c r="A81" s="154"/>
      <c r="B81" s="106" t="s">
        <v>76</v>
      </c>
      <c r="C81" s="101" t="s">
        <v>30</v>
      </c>
      <c r="D81" s="102">
        <v>0</v>
      </c>
      <c r="E81" s="102">
        <v>0</v>
      </c>
      <c r="F81" s="107"/>
    </row>
    <row r="82" spans="1:10" ht="15.75" x14ac:dyDescent="0.25">
      <c r="A82" s="154"/>
      <c r="B82" s="106" t="s">
        <v>77</v>
      </c>
      <c r="C82" s="101" t="s">
        <v>30</v>
      </c>
      <c r="D82" s="102">
        <v>0</v>
      </c>
      <c r="E82" s="102">
        <v>0</v>
      </c>
      <c r="F82" s="107"/>
    </row>
    <row r="83" spans="1:10" ht="15.75" x14ac:dyDescent="0.25">
      <c r="A83" s="154"/>
      <c r="B83" s="106" t="s">
        <v>81</v>
      </c>
      <c r="C83" s="101" t="s">
        <v>30</v>
      </c>
      <c r="D83" s="102">
        <v>0</v>
      </c>
      <c r="E83" s="102">
        <v>0</v>
      </c>
      <c r="F83" s="107"/>
    </row>
    <row r="84" spans="1:10" ht="15.75" x14ac:dyDescent="0.25">
      <c r="A84" s="154"/>
      <c r="B84" s="106" t="s">
        <v>82</v>
      </c>
      <c r="C84" s="101" t="s">
        <v>30</v>
      </c>
      <c r="D84" s="102">
        <v>0</v>
      </c>
      <c r="E84" s="102">
        <v>0</v>
      </c>
      <c r="F84" s="107"/>
    </row>
    <row r="85" spans="1:10" ht="15.75" x14ac:dyDescent="0.25">
      <c r="A85" s="154"/>
      <c r="B85" s="106" t="s">
        <v>83</v>
      </c>
      <c r="C85" s="101" t="s">
        <v>30</v>
      </c>
      <c r="D85" s="102">
        <v>0</v>
      </c>
      <c r="E85" s="102">
        <v>0</v>
      </c>
      <c r="F85" s="107"/>
    </row>
    <row r="86" spans="1:10" ht="15.75" x14ac:dyDescent="0.25">
      <c r="A86" s="154"/>
      <c r="B86" s="106" t="s">
        <v>84</v>
      </c>
      <c r="C86" s="101" t="s">
        <v>30</v>
      </c>
      <c r="D86" s="102">
        <v>0</v>
      </c>
      <c r="E86" s="102">
        <v>0</v>
      </c>
      <c r="F86" s="107"/>
    </row>
    <row r="87" spans="1:10" ht="18.75" x14ac:dyDescent="0.3">
      <c r="A87" s="154"/>
      <c r="B87" s="158" t="s">
        <v>70</v>
      </c>
      <c r="C87" s="158"/>
      <c r="D87" s="158"/>
      <c r="E87" s="158"/>
      <c r="F87" s="108">
        <f>(F24+F45+F66)/2</f>
        <v>100</v>
      </c>
      <c r="G87" s="84"/>
      <c r="H87" s="84"/>
      <c r="I87" s="84"/>
      <c r="J87" s="84"/>
    </row>
    <row r="88" spans="1:10" ht="35.25" customHeight="1" x14ac:dyDescent="0.3">
      <c r="A88" s="154"/>
      <c r="B88" s="92" t="s">
        <v>71</v>
      </c>
      <c r="C88" s="92"/>
      <c r="D88" s="109" t="s">
        <v>33</v>
      </c>
      <c r="E88" s="109" t="s">
        <v>34</v>
      </c>
      <c r="F88" s="109" t="s">
        <v>35</v>
      </c>
      <c r="G88" s="84"/>
      <c r="H88" s="84"/>
      <c r="I88" s="84"/>
      <c r="J88" s="84"/>
    </row>
    <row r="89" spans="1:10" ht="25.5" x14ac:dyDescent="0.3">
      <c r="A89" s="154"/>
      <c r="B89" s="110" t="s">
        <v>108</v>
      </c>
      <c r="C89" s="111" t="s">
        <v>105</v>
      </c>
      <c r="D89" s="112">
        <f>ROUND(((D90+D91+D92+D96+D97+D98+D93+D94+D95)),0)</f>
        <v>496</v>
      </c>
      <c r="E89" s="112">
        <f>ROUND(((E90+E91+E92+E96+E97+E98+E93+E94+E95)),0)</f>
        <v>496</v>
      </c>
      <c r="F89" s="113">
        <f>ROUND((E89/D89*100),2)</f>
        <v>100</v>
      </c>
      <c r="G89" s="84"/>
      <c r="H89" s="84"/>
      <c r="I89" s="84"/>
      <c r="J89" s="84"/>
    </row>
    <row r="90" spans="1:10" ht="25.5" x14ac:dyDescent="0.3">
      <c r="A90" s="154"/>
      <c r="B90" s="106" t="s">
        <v>73</v>
      </c>
      <c r="C90" s="101" t="s">
        <v>105</v>
      </c>
      <c r="D90" s="102">
        <v>64</v>
      </c>
      <c r="E90" s="102">
        <v>64</v>
      </c>
      <c r="F90" s="107"/>
      <c r="G90" s="84"/>
      <c r="H90" s="84"/>
      <c r="I90" s="84"/>
      <c r="J90" s="84"/>
    </row>
    <row r="91" spans="1:10" ht="25.5" x14ac:dyDescent="0.25">
      <c r="A91" s="154"/>
      <c r="B91" s="106" t="s">
        <v>74</v>
      </c>
      <c r="C91" s="101" t="s">
        <v>105</v>
      </c>
      <c r="D91" s="102">
        <v>64</v>
      </c>
      <c r="E91" s="102">
        <v>64</v>
      </c>
      <c r="F91" s="107"/>
    </row>
    <row r="92" spans="1:10" ht="25.5" x14ac:dyDescent="0.25">
      <c r="A92" s="154"/>
      <c r="B92" s="106" t="s">
        <v>75</v>
      </c>
      <c r="C92" s="101" t="s">
        <v>105</v>
      </c>
      <c r="D92" s="102">
        <v>64</v>
      </c>
      <c r="E92" s="102">
        <v>64</v>
      </c>
      <c r="F92" s="107"/>
    </row>
    <row r="93" spans="1:10" ht="25.5" x14ac:dyDescent="0.25">
      <c r="A93" s="154"/>
      <c r="B93" s="106" t="s">
        <v>76</v>
      </c>
      <c r="C93" s="101" t="s">
        <v>105</v>
      </c>
      <c r="D93" s="102">
        <v>64</v>
      </c>
      <c r="E93" s="102">
        <v>64</v>
      </c>
      <c r="F93" s="107"/>
    </row>
    <row r="94" spans="1:10" ht="25.5" x14ac:dyDescent="0.25">
      <c r="A94" s="154"/>
      <c r="B94" s="106" t="s">
        <v>77</v>
      </c>
      <c r="C94" s="101" t="s">
        <v>105</v>
      </c>
      <c r="D94" s="102">
        <v>64</v>
      </c>
      <c r="E94" s="102">
        <v>64</v>
      </c>
      <c r="F94" s="107"/>
    </row>
    <row r="95" spans="1:10" ht="25.5" x14ac:dyDescent="0.25">
      <c r="A95" s="154"/>
      <c r="B95" s="106" t="s">
        <v>81</v>
      </c>
      <c r="C95" s="101" t="s">
        <v>105</v>
      </c>
      <c r="D95" s="102">
        <v>44</v>
      </c>
      <c r="E95" s="102">
        <v>44</v>
      </c>
      <c r="F95" s="107"/>
    </row>
    <row r="96" spans="1:10" ht="25.5" x14ac:dyDescent="0.25">
      <c r="A96" s="154"/>
      <c r="B96" s="106" t="s">
        <v>82</v>
      </c>
      <c r="C96" s="101" t="s">
        <v>105</v>
      </c>
      <c r="D96" s="102">
        <v>44</v>
      </c>
      <c r="E96" s="102">
        <v>44</v>
      </c>
      <c r="F96" s="107"/>
    </row>
    <row r="97" spans="1:6" ht="25.5" x14ac:dyDescent="0.25">
      <c r="A97" s="154"/>
      <c r="B97" s="106" t="s">
        <v>83</v>
      </c>
      <c r="C97" s="101" t="s">
        <v>105</v>
      </c>
      <c r="D97" s="102">
        <v>44</v>
      </c>
      <c r="E97" s="102">
        <v>44</v>
      </c>
      <c r="F97" s="107"/>
    </row>
    <row r="98" spans="1:6" ht="25.5" x14ac:dyDescent="0.25">
      <c r="A98" s="154"/>
      <c r="B98" s="106" t="s">
        <v>84</v>
      </c>
      <c r="C98" s="101" t="s">
        <v>105</v>
      </c>
      <c r="D98" s="102">
        <v>44</v>
      </c>
      <c r="E98" s="102">
        <v>44</v>
      </c>
      <c r="F98" s="107"/>
    </row>
    <row r="99" spans="1:6" x14ac:dyDescent="0.25">
      <c r="A99" s="155"/>
      <c r="B99" s="159" t="s">
        <v>72</v>
      </c>
      <c r="C99" s="160"/>
      <c r="D99" s="160"/>
      <c r="E99" s="161"/>
      <c r="F99" s="113">
        <f>(F89+F87)/2</f>
        <v>100</v>
      </c>
    </row>
  </sheetData>
  <mergeCells count="24">
    <mergeCell ref="A6:J6"/>
    <mergeCell ref="A1:J1"/>
    <mergeCell ref="A2:J2"/>
    <mergeCell ref="A3:J3"/>
    <mergeCell ref="A4:J4"/>
    <mergeCell ref="A5:J5"/>
    <mergeCell ref="A7:J7"/>
    <mergeCell ref="A8:J8"/>
    <mergeCell ref="A10:A12"/>
    <mergeCell ref="B10:I10"/>
    <mergeCell ref="B11:F11"/>
    <mergeCell ref="G11:I11"/>
    <mergeCell ref="J11:J12"/>
    <mergeCell ref="A23:A99"/>
    <mergeCell ref="G67:J77"/>
    <mergeCell ref="B87:E87"/>
    <mergeCell ref="B99:E99"/>
    <mergeCell ref="A14:A16"/>
    <mergeCell ref="G14:G16"/>
    <mergeCell ref="H14:H16"/>
    <mergeCell ref="I14:I16"/>
    <mergeCell ref="J14:J16"/>
    <mergeCell ref="A20:A21"/>
    <mergeCell ref="B20:F20"/>
  </mergeCells>
  <pageMargins left="0.70866141732283472" right="0.70866141732283472" top="0.28000000000000003" bottom="0.27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zoomScale="80" zoomScaleNormal="80" workbookViewId="0">
      <selection activeCell="I93" sqref="I93"/>
    </sheetView>
  </sheetViews>
  <sheetFormatPr defaultRowHeight="15" x14ac:dyDescent="0.25"/>
  <cols>
    <col min="1" max="1" width="29" customWidth="1"/>
    <col min="2" max="2" width="56.5703125" customWidth="1"/>
    <col min="7" max="7" width="14.5703125" customWidth="1"/>
  </cols>
  <sheetData>
    <row r="1" spans="1:10" ht="18.75" x14ac:dyDescent="0.3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.75" x14ac:dyDescent="0.3">
      <c r="A2" s="174" t="s">
        <v>36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8.75" x14ac:dyDescent="0.3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8.75" x14ac:dyDescent="0.3">
      <c r="A4" s="175" t="s">
        <v>38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5.75" x14ac:dyDescent="0.25">
      <c r="A5" s="176" t="s">
        <v>39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8.75" x14ac:dyDescent="0.3">
      <c r="A6" s="174" t="s">
        <v>124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8.75" customHeight="1" x14ac:dyDescent="0.3">
      <c r="A7" s="170" t="s">
        <v>106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5.75" x14ac:dyDescent="0.25">
      <c r="A8" s="171" t="s">
        <v>40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19.5" x14ac:dyDescent="0.3">
      <c r="A9" s="133" t="s">
        <v>121</v>
      </c>
      <c r="B9" s="133"/>
      <c r="C9" s="134"/>
      <c r="D9" s="134"/>
      <c r="E9" s="134"/>
      <c r="F9" s="134"/>
      <c r="G9" s="134"/>
      <c r="H9" s="134"/>
      <c r="I9" s="134"/>
      <c r="J9" s="68"/>
    </row>
    <row r="10" spans="1:10" ht="15.75" customHeight="1" x14ac:dyDescent="0.25">
      <c r="A10" s="172" t="s">
        <v>41</v>
      </c>
      <c r="B10" s="172" t="s">
        <v>3</v>
      </c>
      <c r="C10" s="172"/>
      <c r="D10" s="172"/>
      <c r="E10" s="172"/>
      <c r="F10" s="172"/>
      <c r="G10" s="172"/>
      <c r="H10" s="172"/>
      <c r="I10" s="172"/>
      <c r="J10" s="69" t="s">
        <v>42</v>
      </c>
    </row>
    <row r="11" spans="1:10" ht="15.75" x14ac:dyDescent="0.25">
      <c r="A11" s="172"/>
      <c r="B11" s="172" t="s">
        <v>43</v>
      </c>
      <c r="C11" s="172"/>
      <c r="D11" s="172"/>
      <c r="E11" s="172"/>
      <c r="F11" s="172"/>
      <c r="G11" s="172" t="s">
        <v>7</v>
      </c>
      <c r="H11" s="172"/>
      <c r="I11" s="172"/>
      <c r="J11" s="173" t="s">
        <v>44</v>
      </c>
    </row>
    <row r="12" spans="1:10" ht="15.75" x14ac:dyDescent="0.25">
      <c r="A12" s="172"/>
      <c r="B12" s="70" t="s">
        <v>45</v>
      </c>
      <c r="C12" s="70" t="s">
        <v>46</v>
      </c>
      <c r="D12" s="70" t="s">
        <v>47</v>
      </c>
      <c r="E12" s="70" t="s">
        <v>48</v>
      </c>
      <c r="F12" s="70" t="s">
        <v>11</v>
      </c>
      <c r="G12" s="70" t="s">
        <v>49</v>
      </c>
      <c r="H12" s="70" t="s">
        <v>50</v>
      </c>
      <c r="I12" s="70" t="s">
        <v>51</v>
      </c>
      <c r="J12" s="173"/>
    </row>
    <row r="13" spans="1:10" ht="15.75" x14ac:dyDescent="0.25">
      <c r="A13" s="71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  <c r="H13" s="71">
        <v>8</v>
      </c>
      <c r="I13" s="71">
        <v>9</v>
      </c>
      <c r="J13" s="71">
        <v>10</v>
      </c>
    </row>
    <row r="14" spans="1:10" ht="55.5" customHeight="1" x14ac:dyDescent="0.25">
      <c r="A14" s="153" t="s">
        <v>52</v>
      </c>
      <c r="B14" s="18" t="s">
        <v>53</v>
      </c>
      <c r="C14" s="72">
        <f>D24</f>
        <v>92.510350018818215</v>
      </c>
      <c r="D14" s="73">
        <f>E24</f>
        <v>98.09</v>
      </c>
      <c r="E14" s="73">
        <f>IF(D14/C14*100&gt;100,100,D14/C14*100)</f>
        <v>100</v>
      </c>
      <c r="F14" s="74" t="s">
        <v>19</v>
      </c>
      <c r="G14" s="162"/>
      <c r="H14" s="162"/>
      <c r="I14" s="163"/>
      <c r="J14" s="164"/>
    </row>
    <row r="15" spans="1:10" ht="66" customHeight="1" x14ac:dyDescent="0.25">
      <c r="A15" s="154"/>
      <c r="B15" s="18" t="s">
        <v>54</v>
      </c>
      <c r="C15" s="72">
        <f>D45</f>
        <v>65.03878702397742</v>
      </c>
      <c r="D15" s="73">
        <f>E45</f>
        <v>68.2</v>
      </c>
      <c r="E15" s="73">
        <f>IF(D15/C15*100&gt;100,100,D15/C15*100)</f>
        <v>100</v>
      </c>
      <c r="F15" s="75"/>
      <c r="G15" s="162"/>
      <c r="H15" s="162"/>
      <c r="I15" s="163"/>
      <c r="J15" s="164"/>
    </row>
    <row r="16" spans="1:10" ht="78.75" x14ac:dyDescent="0.25">
      <c r="A16" s="155"/>
      <c r="B16" s="18" t="s">
        <v>55</v>
      </c>
      <c r="C16" s="72">
        <f>D66</f>
        <v>50.042553191489361</v>
      </c>
      <c r="D16" s="72">
        <f>E66</f>
        <v>96.72</v>
      </c>
      <c r="E16" s="73">
        <f>IF(D16/C16*100&gt;100,100,D16/C16*100)</f>
        <v>100</v>
      </c>
      <c r="F16" s="76" t="s">
        <v>56</v>
      </c>
      <c r="G16" s="162"/>
      <c r="H16" s="162"/>
      <c r="I16" s="163"/>
      <c r="J16" s="164"/>
    </row>
    <row r="17" spans="1:10" ht="15.75" x14ac:dyDescent="0.25">
      <c r="A17" s="71"/>
      <c r="B17" s="77" t="s">
        <v>57</v>
      </c>
      <c r="C17" s="78" t="s">
        <v>58</v>
      </c>
      <c r="D17" s="79" t="s">
        <v>58</v>
      </c>
      <c r="E17" s="78" t="s">
        <v>19</v>
      </c>
      <c r="F17" s="80">
        <f>(SUM(E14:E16))/3</f>
        <v>100</v>
      </c>
      <c r="G17" s="73">
        <f>D89</f>
        <v>233502</v>
      </c>
      <c r="H17" s="73">
        <f>E89</f>
        <v>210830</v>
      </c>
      <c r="I17" s="73">
        <f>ROUND((H17/G17*100),2)</f>
        <v>90.29</v>
      </c>
      <c r="J17" s="81">
        <f>(F17+I17)/2</f>
        <v>95.14500000000001</v>
      </c>
    </row>
    <row r="18" spans="1:10" ht="18.75" x14ac:dyDescent="0.3">
      <c r="A18" s="82"/>
      <c r="B18" s="83"/>
      <c r="C18" s="84"/>
      <c r="D18" s="84"/>
      <c r="E18" s="84"/>
      <c r="F18" s="84"/>
      <c r="G18" s="84"/>
      <c r="H18" s="84"/>
      <c r="I18" s="84"/>
      <c r="J18" s="84"/>
    </row>
    <row r="19" spans="1:10" ht="18.75" x14ac:dyDescent="0.3">
      <c r="A19" s="82"/>
      <c r="B19" s="85" t="s">
        <v>59</v>
      </c>
      <c r="C19" s="84"/>
      <c r="D19" s="84"/>
      <c r="E19" s="84"/>
      <c r="F19" s="84"/>
      <c r="G19" s="84"/>
      <c r="H19" s="84"/>
      <c r="I19" s="84"/>
      <c r="J19" s="84"/>
    </row>
    <row r="20" spans="1:10" ht="15.75" x14ac:dyDescent="0.25">
      <c r="A20" s="165" t="s">
        <v>41</v>
      </c>
      <c r="B20" s="167" t="s">
        <v>3</v>
      </c>
      <c r="C20" s="168"/>
      <c r="D20" s="168"/>
      <c r="E20" s="168"/>
      <c r="F20" s="169"/>
      <c r="G20" s="86"/>
      <c r="H20" s="86"/>
      <c r="I20" s="87"/>
      <c r="J20" s="86"/>
    </row>
    <row r="21" spans="1:10" ht="36.75" x14ac:dyDescent="0.25">
      <c r="A21" s="166"/>
      <c r="B21" s="88" t="s">
        <v>45</v>
      </c>
      <c r="C21" s="89" t="s">
        <v>23</v>
      </c>
      <c r="D21" s="89" t="s">
        <v>60</v>
      </c>
      <c r="E21" s="89" t="s">
        <v>25</v>
      </c>
      <c r="F21" s="89"/>
      <c r="G21" s="86"/>
      <c r="H21" s="86"/>
      <c r="I21" s="86"/>
      <c r="J21" s="86"/>
    </row>
    <row r="22" spans="1:10" ht="15.75" x14ac:dyDescent="0.25">
      <c r="A22" s="90">
        <v>1</v>
      </c>
      <c r="B22" s="90">
        <v>2</v>
      </c>
      <c r="C22" s="91">
        <v>4</v>
      </c>
      <c r="D22" s="91">
        <v>5</v>
      </c>
      <c r="E22" s="91">
        <v>6</v>
      </c>
      <c r="F22" s="91">
        <v>7</v>
      </c>
      <c r="G22" s="86"/>
      <c r="H22" s="86"/>
      <c r="I22" s="86"/>
      <c r="J22" s="86"/>
    </row>
    <row r="23" spans="1:10" ht="41.25" customHeight="1" x14ac:dyDescent="0.25">
      <c r="A23" s="153" t="s">
        <v>52</v>
      </c>
      <c r="B23" s="92" t="s">
        <v>61</v>
      </c>
      <c r="C23" s="92"/>
      <c r="D23" s="93" t="s">
        <v>27</v>
      </c>
      <c r="E23" s="93" t="s">
        <v>28</v>
      </c>
      <c r="F23" s="94" t="s">
        <v>62</v>
      </c>
      <c r="G23" s="95"/>
      <c r="H23" s="86"/>
      <c r="I23" s="86"/>
      <c r="J23" s="86"/>
    </row>
    <row r="24" spans="1:10" ht="71.25" customHeight="1" x14ac:dyDescent="0.25">
      <c r="A24" s="154"/>
      <c r="B24" s="96" t="s">
        <v>53</v>
      </c>
      <c r="C24" s="97" t="s">
        <v>63</v>
      </c>
      <c r="D24" s="98">
        <f>D25/D35*100</f>
        <v>92.510350018818215</v>
      </c>
      <c r="E24" s="98">
        <f>ROUND((E25/E35*100),2)</f>
        <v>98.09</v>
      </c>
      <c r="F24" s="99">
        <f>IF(E24/D24*100&gt;100,100,E24/D24*100)</f>
        <v>100</v>
      </c>
      <c r="G24" s="95"/>
      <c r="H24" s="86"/>
      <c r="I24" s="86"/>
      <c r="J24" s="86"/>
    </row>
    <row r="25" spans="1:10" ht="23.25" customHeight="1" x14ac:dyDescent="0.25">
      <c r="A25" s="154"/>
      <c r="B25" s="100" t="s">
        <v>64</v>
      </c>
      <c r="C25" s="101" t="s">
        <v>30</v>
      </c>
      <c r="D25" s="102">
        <f>(D26+D27+D28+D29+D30+D31+D32+D33+D34)/6</f>
        <v>1638.6666666666667</v>
      </c>
      <c r="E25" s="102">
        <f>(E26+E27+E28+E29+E30+E31+E32+E33+E34)/6</f>
        <v>1737.5</v>
      </c>
      <c r="F25" s="103"/>
      <c r="G25" s="95"/>
      <c r="H25" s="86"/>
      <c r="I25" s="86"/>
      <c r="J25" s="86"/>
    </row>
    <row r="26" spans="1:10" ht="18.75" customHeight="1" x14ac:dyDescent="0.25">
      <c r="A26" s="154"/>
      <c r="B26" s="106" t="s">
        <v>73</v>
      </c>
      <c r="C26" s="101" t="s">
        <v>30</v>
      </c>
      <c r="D26" s="102">
        <v>1092</v>
      </c>
      <c r="E26" s="102">
        <v>1167</v>
      </c>
      <c r="F26" s="103"/>
      <c r="G26" s="95"/>
      <c r="H26" s="86"/>
      <c r="I26" s="86"/>
      <c r="J26" s="86"/>
    </row>
    <row r="27" spans="1:10" ht="18.75" customHeight="1" x14ac:dyDescent="0.25">
      <c r="A27" s="154"/>
      <c r="B27" s="106" t="s">
        <v>74</v>
      </c>
      <c r="C27" s="101" t="s">
        <v>30</v>
      </c>
      <c r="D27" s="136">
        <v>1092</v>
      </c>
      <c r="E27" s="102">
        <v>1157</v>
      </c>
      <c r="F27" s="103"/>
      <c r="G27" s="95"/>
      <c r="H27" s="86"/>
      <c r="I27" s="86"/>
      <c r="J27" s="86"/>
    </row>
    <row r="28" spans="1:10" ht="18.75" customHeight="1" x14ac:dyDescent="0.25">
      <c r="A28" s="154"/>
      <c r="B28" s="106" t="s">
        <v>75</v>
      </c>
      <c r="C28" s="101" t="s">
        <v>30</v>
      </c>
      <c r="D28" s="136">
        <v>1092</v>
      </c>
      <c r="E28" s="102">
        <v>1144</v>
      </c>
      <c r="F28" s="103"/>
      <c r="G28" s="95"/>
      <c r="H28" s="86"/>
      <c r="I28" s="86"/>
      <c r="J28" s="86"/>
    </row>
    <row r="29" spans="1:10" ht="18.75" customHeight="1" x14ac:dyDescent="0.25">
      <c r="A29" s="154"/>
      <c r="B29" s="106" t="s">
        <v>76</v>
      </c>
      <c r="C29" s="101" t="s">
        <v>30</v>
      </c>
      <c r="D29" s="102">
        <v>1092</v>
      </c>
      <c r="E29" s="102">
        <v>1130</v>
      </c>
      <c r="F29" s="103"/>
      <c r="G29" s="95"/>
      <c r="H29" s="86"/>
      <c r="I29" s="86"/>
      <c r="J29" s="86"/>
    </row>
    <row r="30" spans="1:10" ht="18.75" customHeight="1" x14ac:dyDescent="0.25">
      <c r="A30" s="154"/>
      <c r="B30" s="106" t="s">
        <v>77</v>
      </c>
      <c r="C30" s="101" t="s">
        <v>30</v>
      </c>
      <c r="D30" s="102">
        <v>1092</v>
      </c>
      <c r="E30" s="102">
        <v>1130</v>
      </c>
      <c r="F30" s="103"/>
      <c r="G30" s="95"/>
      <c r="H30" s="86"/>
      <c r="I30" s="86"/>
      <c r="J30" s="86"/>
    </row>
    <row r="31" spans="1:10" ht="18.75" customHeight="1" x14ac:dyDescent="0.25">
      <c r="A31" s="154"/>
      <c r="B31" s="106" t="s">
        <v>81</v>
      </c>
      <c r="C31" s="101" t="s">
        <v>30</v>
      </c>
      <c r="D31" s="102">
        <v>1093</v>
      </c>
      <c r="E31" s="102">
        <v>1182</v>
      </c>
      <c r="F31" s="103"/>
      <c r="G31" s="95"/>
      <c r="H31" s="86"/>
      <c r="I31" s="86"/>
      <c r="J31" s="86"/>
    </row>
    <row r="32" spans="1:10" ht="18.75" customHeight="1" x14ac:dyDescent="0.25">
      <c r="A32" s="154"/>
      <c r="B32" s="106" t="s">
        <v>82</v>
      </c>
      <c r="C32" s="101" t="s">
        <v>30</v>
      </c>
      <c r="D32" s="102">
        <v>1093</v>
      </c>
      <c r="E32" s="150">
        <v>1172</v>
      </c>
      <c r="F32" s="103"/>
      <c r="G32" s="95"/>
      <c r="H32" s="86"/>
      <c r="I32" s="86"/>
      <c r="J32" s="86"/>
    </row>
    <row r="33" spans="1:10" ht="18.75" customHeight="1" x14ac:dyDescent="0.25">
      <c r="A33" s="154"/>
      <c r="B33" s="106" t="s">
        <v>83</v>
      </c>
      <c r="C33" s="101" t="s">
        <v>30</v>
      </c>
      <c r="D33" s="102">
        <v>1093</v>
      </c>
      <c r="E33" s="150">
        <v>1171</v>
      </c>
      <c r="F33" s="103"/>
      <c r="G33" s="95"/>
      <c r="H33" s="86"/>
      <c r="I33" s="86"/>
      <c r="J33" s="86"/>
    </row>
    <row r="34" spans="1:10" ht="18.75" customHeight="1" x14ac:dyDescent="0.25">
      <c r="A34" s="154"/>
      <c r="B34" s="106" t="s">
        <v>84</v>
      </c>
      <c r="C34" s="101" t="s">
        <v>30</v>
      </c>
      <c r="D34" s="102">
        <v>1093</v>
      </c>
      <c r="E34" s="150">
        <v>1172</v>
      </c>
      <c r="F34" s="103"/>
      <c r="G34" s="95"/>
      <c r="H34" s="86"/>
      <c r="I34" s="86"/>
      <c r="J34" s="86"/>
    </row>
    <row r="35" spans="1:10" ht="21" customHeight="1" x14ac:dyDescent="0.25">
      <c r="A35" s="154"/>
      <c r="B35" s="100" t="s">
        <v>65</v>
      </c>
      <c r="C35" s="101" t="s">
        <v>30</v>
      </c>
      <c r="D35" s="102">
        <f>(D36+D37+D38+D39+D40+D41+D42+D43+D44)/6</f>
        <v>1771.3333333333333</v>
      </c>
      <c r="E35" s="102">
        <f>(E36+E37+E38+E39+E40+E41+E42+E43+E44)/6</f>
        <v>1771.3333333333333</v>
      </c>
      <c r="F35" s="103"/>
      <c r="G35" s="95"/>
      <c r="H35" s="86"/>
      <c r="I35" s="86"/>
      <c r="J35" s="86"/>
    </row>
    <row r="36" spans="1:10" ht="21" customHeight="1" x14ac:dyDescent="0.25">
      <c r="A36" s="154"/>
      <c r="B36" s="106" t="s">
        <v>73</v>
      </c>
      <c r="C36" s="101" t="s">
        <v>30</v>
      </c>
      <c r="D36" s="102">
        <v>1180</v>
      </c>
      <c r="E36" s="102">
        <v>1180</v>
      </c>
      <c r="F36" s="103"/>
      <c r="G36" s="95"/>
      <c r="H36" s="86"/>
      <c r="I36" s="86"/>
      <c r="J36" s="86"/>
    </row>
    <row r="37" spans="1:10" ht="21" customHeight="1" x14ac:dyDescent="0.25">
      <c r="A37" s="154"/>
      <c r="B37" s="106" t="s">
        <v>74</v>
      </c>
      <c r="C37" s="101" t="s">
        <v>30</v>
      </c>
      <c r="D37" s="102">
        <v>1180</v>
      </c>
      <c r="E37" s="102">
        <v>1180</v>
      </c>
      <c r="F37" s="103"/>
      <c r="G37" s="95"/>
      <c r="H37" s="86"/>
      <c r="I37" s="86"/>
      <c r="J37" s="86"/>
    </row>
    <row r="38" spans="1:10" ht="21" customHeight="1" x14ac:dyDescent="0.25">
      <c r="A38" s="154"/>
      <c r="B38" s="106" t="s">
        <v>75</v>
      </c>
      <c r="C38" s="101" t="s">
        <v>30</v>
      </c>
      <c r="D38" s="102">
        <v>1180</v>
      </c>
      <c r="E38" s="102">
        <v>1180</v>
      </c>
      <c r="F38" s="103"/>
      <c r="G38" s="95"/>
      <c r="H38" s="86"/>
      <c r="I38" s="86"/>
      <c r="J38" s="86"/>
    </row>
    <row r="39" spans="1:10" ht="21" customHeight="1" x14ac:dyDescent="0.25">
      <c r="A39" s="154"/>
      <c r="B39" s="106" t="s">
        <v>76</v>
      </c>
      <c r="C39" s="101" t="s">
        <v>30</v>
      </c>
      <c r="D39" s="102">
        <v>1180</v>
      </c>
      <c r="E39" s="102">
        <v>1180</v>
      </c>
      <c r="F39" s="103"/>
      <c r="G39" s="95"/>
      <c r="H39" s="86"/>
      <c r="I39" s="86"/>
      <c r="J39" s="86"/>
    </row>
    <row r="40" spans="1:10" ht="21" customHeight="1" x14ac:dyDescent="0.25">
      <c r="A40" s="154"/>
      <c r="B40" s="106" t="s">
        <v>77</v>
      </c>
      <c r="C40" s="101" t="s">
        <v>30</v>
      </c>
      <c r="D40" s="102">
        <v>1180</v>
      </c>
      <c r="E40" s="102">
        <v>1180</v>
      </c>
      <c r="F40" s="103"/>
      <c r="G40" s="95"/>
      <c r="H40" s="86"/>
      <c r="I40" s="86"/>
      <c r="J40" s="86"/>
    </row>
    <row r="41" spans="1:10" ht="21" customHeight="1" x14ac:dyDescent="0.25">
      <c r="A41" s="154"/>
      <c r="B41" s="106" t="s">
        <v>81</v>
      </c>
      <c r="C41" s="101" t="s">
        <v>30</v>
      </c>
      <c r="D41" s="102">
        <v>1182</v>
      </c>
      <c r="E41" s="102">
        <v>1182</v>
      </c>
      <c r="F41" s="103"/>
      <c r="G41" s="95"/>
      <c r="H41" s="86"/>
      <c r="I41" s="86"/>
      <c r="J41" s="86"/>
    </row>
    <row r="42" spans="1:10" ht="21" customHeight="1" x14ac:dyDescent="0.25">
      <c r="A42" s="154"/>
      <c r="B42" s="106" t="s">
        <v>82</v>
      </c>
      <c r="C42" s="101" t="s">
        <v>30</v>
      </c>
      <c r="D42" s="102">
        <v>1182</v>
      </c>
      <c r="E42" s="102">
        <v>1182</v>
      </c>
      <c r="F42" s="103"/>
      <c r="G42" s="95"/>
      <c r="H42" s="86"/>
      <c r="I42" s="86"/>
      <c r="J42" s="86"/>
    </row>
    <row r="43" spans="1:10" ht="21" customHeight="1" x14ac:dyDescent="0.25">
      <c r="A43" s="154"/>
      <c r="B43" s="106" t="s">
        <v>83</v>
      </c>
      <c r="C43" s="101" t="s">
        <v>30</v>
      </c>
      <c r="D43" s="102">
        <v>1182</v>
      </c>
      <c r="E43" s="102">
        <v>1182</v>
      </c>
      <c r="F43" s="103"/>
      <c r="G43" s="95"/>
      <c r="H43" s="86"/>
      <c r="I43" s="86"/>
      <c r="J43" s="86"/>
    </row>
    <row r="44" spans="1:10" ht="21" customHeight="1" x14ac:dyDescent="0.25">
      <c r="A44" s="154"/>
      <c r="B44" s="106" t="s">
        <v>84</v>
      </c>
      <c r="C44" s="101" t="s">
        <v>30</v>
      </c>
      <c r="D44" s="102">
        <v>1182</v>
      </c>
      <c r="E44" s="102">
        <v>1182</v>
      </c>
      <c r="F44" s="103"/>
      <c r="G44" s="95"/>
      <c r="H44" s="86"/>
      <c r="I44" s="86"/>
      <c r="J44" s="86"/>
    </row>
    <row r="45" spans="1:10" ht="69" customHeight="1" x14ac:dyDescent="0.25">
      <c r="A45" s="154"/>
      <c r="B45" s="96" t="s">
        <v>54</v>
      </c>
      <c r="C45" s="97" t="s">
        <v>63</v>
      </c>
      <c r="D45" s="98">
        <f>D56/D46*100</f>
        <v>65.03878702397742</v>
      </c>
      <c r="E45" s="98">
        <f>ROUND((E56/E46*100),2)</f>
        <v>68.2</v>
      </c>
      <c r="F45" s="99">
        <f>IF(E45/D45*100&gt;100,100,E45/D45*100)</f>
        <v>100</v>
      </c>
      <c r="G45" s="86"/>
      <c r="H45" s="86"/>
      <c r="I45" s="86"/>
      <c r="J45" s="86"/>
    </row>
    <row r="46" spans="1:10" ht="24.75" customHeight="1" x14ac:dyDescent="0.25">
      <c r="A46" s="154"/>
      <c r="B46" s="100" t="s">
        <v>66</v>
      </c>
      <c r="C46" s="101" t="s">
        <v>30</v>
      </c>
      <c r="D46" s="102">
        <f>(D47+D48+D49+D50+D51+D52+D53+D54+D55)/6</f>
        <v>47.266666666666673</v>
      </c>
      <c r="E46" s="102">
        <f>(E47+E48+E49+E50+E51+E52+E53+E54+E55)/6</f>
        <v>47.166666666666664</v>
      </c>
      <c r="F46" s="103"/>
      <c r="G46" s="95"/>
      <c r="H46" s="86"/>
      <c r="I46" s="86"/>
      <c r="J46" s="86"/>
    </row>
    <row r="47" spans="1:10" ht="20.25" customHeight="1" x14ac:dyDescent="0.25">
      <c r="A47" s="154"/>
      <c r="B47" s="106" t="s">
        <v>73</v>
      </c>
      <c r="C47" s="101" t="s">
        <v>30</v>
      </c>
      <c r="D47" s="102">
        <v>31</v>
      </c>
      <c r="E47" s="102">
        <v>31</v>
      </c>
      <c r="F47" s="103"/>
      <c r="G47" s="95"/>
      <c r="H47" s="86"/>
      <c r="I47" s="86"/>
      <c r="J47" s="86"/>
    </row>
    <row r="48" spans="1:10" ht="20.25" customHeight="1" x14ac:dyDescent="0.25">
      <c r="A48" s="154"/>
      <c r="B48" s="106" t="s">
        <v>74</v>
      </c>
      <c r="C48" s="101" t="s">
        <v>30</v>
      </c>
      <c r="D48" s="102">
        <v>31</v>
      </c>
      <c r="E48" s="102">
        <v>31</v>
      </c>
      <c r="F48" s="103"/>
      <c r="G48" s="95"/>
      <c r="H48" s="86"/>
      <c r="I48" s="86"/>
      <c r="J48" s="86"/>
    </row>
    <row r="49" spans="1:10" ht="20.25" customHeight="1" x14ac:dyDescent="0.25">
      <c r="A49" s="154"/>
      <c r="B49" s="106" t="s">
        <v>75</v>
      </c>
      <c r="C49" s="101" t="s">
        <v>30</v>
      </c>
      <c r="D49" s="102">
        <v>31</v>
      </c>
      <c r="E49" s="102">
        <v>31</v>
      </c>
      <c r="F49" s="103"/>
      <c r="G49" s="95"/>
      <c r="H49" s="86"/>
      <c r="I49" s="86"/>
      <c r="J49" s="86"/>
    </row>
    <row r="50" spans="1:10" ht="20.25" customHeight="1" x14ac:dyDescent="0.25">
      <c r="A50" s="154"/>
      <c r="B50" s="106" t="s">
        <v>76</v>
      </c>
      <c r="C50" s="101" t="s">
        <v>30</v>
      </c>
      <c r="D50" s="102">
        <v>31</v>
      </c>
      <c r="E50" s="102">
        <v>31</v>
      </c>
      <c r="F50" s="103"/>
      <c r="G50" s="95"/>
      <c r="H50" s="86"/>
      <c r="I50" s="86"/>
      <c r="J50" s="86"/>
    </row>
    <row r="51" spans="1:10" ht="20.25" customHeight="1" x14ac:dyDescent="0.25">
      <c r="A51" s="154"/>
      <c r="B51" s="106" t="s">
        <v>77</v>
      </c>
      <c r="C51" s="101" t="s">
        <v>30</v>
      </c>
      <c r="D51" s="102">
        <v>31</v>
      </c>
      <c r="E51" s="102">
        <v>31</v>
      </c>
      <c r="F51" s="103"/>
      <c r="G51" s="95"/>
      <c r="H51" s="86"/>
      <c r="I51" s="86"/>
      <c r="J51" s="86"/>
    </row>
    <row r="52" spans="1:10" ht="20.25" customHeight="1" x14ac:dyDescent="0.25">
      <c r="A52" s="154"/>
      <c r="B52" s="106" t="s">
        <v>81</v>
      </c>
      <c r="C52" s="101" t="s">
        <v>30</v>
      </c>
      <c r="D52" s="102">
        <v>32.200000000000003</v>
      </c>
      <c r="E52" s="102">
        <v>32</v>
      </c>
      <c r="F52" s="103"/>
      <c r="G52" s="95"/>
      <c r="H52" s="86"/>
      <c r="I52" s="86"/>
      <c r="J52" s="86"/>
    </row>
    <row r="53" spans="1:10" ht="20.25" customHeight="1" x14ac:dyDescent="0.25">
      <c r="A53" s="154"/>
      <c r="B53" s="106" t="s">
        <v>82</v>
      </c>
      <c r="C53" s="101" t="s">
        <v>30</v>
      </c>
      <c r="D53" s="102">
        <v>32.299999999999997</v>
      </c>
      <c r="E53" s="102">
        <v>32</v>
      </c>
      <c r="F53" s="103"/>
      <c r="G53" s="95"/>
      <c r="H53" s="86"/>
      <c r="I53" s="86"/>
      <c r="J53" s="86"/>
    </row>
    <row r="54" spans="1:10" ht="20.25" customHeight="1" x14ac:dyDescent="0.25">
      <c r="A54" s="154"/>
      <c r="B54" s="106" t="s">
        <v>83</v>
      </c>
      <c r="C54" s="101" t="s">
        <v>30</v>
      </c>
      <c r="D54" s="102">
        <v>31.9</v>
      </c>
      <c r="E54" s="102">
        <v>32</v>
      </c>
      <c r="F54" s="103"/>
      <c r="G54" s="95"/>
      <c r="H54" s="86"/>
      <c r="I54" s="86"/>
      <c r="J54" s="86"/>
    </row>
    <row r="55" spans="1:10" ht="20.25" customHeight="1" x14ac:dyDescent="0.25">
      <c r="A55" s="154"/>
      <c r="B55" s="106" t="s">
        <v>84</v>
      </c>
      <c r="C55" s="101" t="s">
        <v>30</v>
      </c>
      <c r="D55" s="102">
        <v>32.200000000000003</v>
      </c>
      <c r="E55" s="102">
        <v>32</v>
      </c>
      <c r="F55" s="103"/>
      <c r="G55" s="95"/>
      <c r="H55" s="86"/>
      <c r="I55" s="86"/>
      <c r="J55" s="86"/>
    </row>
    <row r="56" spans="1:10" ht="20.25" customHeight="1" x14ac:dyDescent="0.25">
      <c r="A56" s="154"/>
      <c r="B56" s="100" t="s">
        <v>67</v>
      </c>
      <c r="C56" s="101" t="s">
        <v>30</v>
      </c>
      <c r="D56" s="102">
        <f>(D57+D58+D59+D60+D61+D62+D63+D64+D65)/6</f>
        <v>30.741666666666664</v>
      </c>
      <c r="E56" s="102">
        <f>(E57+E58+E59+E60+E61+E62+E63+E64+E65)/6</f>
        <v>32.166666666666664</v>
      </c>
      <c r="F56" s="103"/>
      <c r="G56" s="95"/>
      <c r="H56" s="86"/>
      <c r="I56" s="86"/>
      <c r="J56" s="86"/>
    </row>
    <row r="57" spans="1:10" ht="20.25" customHeight="1" x14ac:dyDescent="0.25">
      <c r="A57" s="154"/>
      <c r="B57" s="106" t="s">
        <v>73</v>
      </c>
      <c r="C57" s="101" t="s">
        <v>30</v>
      </c>
      <c r="D57" s="102">
        <f>D47*65%</f>
        <v>20.150000000000002</v>
      </c>
      <c r="E57" s="102">
        <v>21</v>
      </c>
      <c r="F57" s="103"/>
      <c r="G57" s="95"/>
      <c r="H57" s="86"/>
      <c r="I57" s="86"/>
      <c r="J57" s="86"/>
    </row>
    <row r="58" spans="1:10" ht="20.25" customHeight="1" x14ac:dyDescent="0.25">
      <c r="A58" s="154"/>
      <c r="B58" s="106" t="s">
        <v>74</v>
      </c>
      <c r="C58" s="101" t="s">
        <v>30</v>
      </c>
      <c r="D58" s="102">
        <f t="shared" ref="D58:D59" si="0">D48*65%</f>
        <v>20.150000000000002</v>
      </c>
      <c r="E58" s="102">
        <v>21</v>
      </c>
      <c r="F58" s="103"/>
      <c r="G58" s="95"/>
      <c r="H58" s="86"/>
      <c r="I58" s="86"/>
      <c r="J58" s="86"/>
    </row>
    <row r="59" spans="1:10" ht="20.25" customHeight="1" x14ac:dyDescent="0.25">
      <c r="A59" s="154"/>
      <c r="B59" s="106" t="s">
        <v>75</v>
      </c>
      <c r="C59" s="101" t="s">
        <v>30</v>
      </c>
      <c r="D59" s="102">
        <f t="shared" si="0"/>
        <v>20.150000000000002</v>
      </c>
      <c r="E59" s="102">
        <v>21</v>
      </c>
      <c r="F59" s="103"/>
      <c r="G59" s="95"/>
      <c r="H59" s="86"/>
      <c r="I59" s="86"/>
      <c r="J59" s="86"/>
    </row>
    <row r="60" spans="1:10" ht="20.25" customHeight="1" x14ac:dyDescent="0.25">
      <c r="A60" s="154"/>
      <c r="B60" s="106" t="s">
        <v>76</v>
      </c>
      <c r="C60" s="101" t="s">
        <v>30</v>
      </c>
      <c r="D60" s="102">
        <v>20</v>
      </c>
      <c r="E60" s="102">
        <v>21</v>
      </c>
      <c r="F60" s="103"/>
      <c r="G60" s="95"/>
      <c r="H60" s="86"/>
      <c r="I60" s="86"/>
      <c r="J60" s="86"/>
    </row>
    <row r="61" spans="1:10" ht="20.25" customHeight="1" x14ac:dyDescent="0.25">
      <c r="A61" s="154"/>
      <c r="B61" s="106" t="s">
        <v>77</v>
      </c>
      <c r="C61" s="101" t="s">
        <v>30</v>
      </c>
      <c r="D61" s="102">
        <v>20</v>
      </c>
      <c r="E61" s="102">
        <v>21</v>
      </c>
      <c r="F61" s="103"/>
      <c r="G61" s="95"/>
      <c r="H61" s="86"/>
      <c r="I61" s="86"/>
      <c r="J61" s="86"/>
    </row>
    <row r="62" spans="1:10" ht="20.25" customHeight="1" x14ac:dyDescent="0.25">
      <c r="A62" s="154"/>
      <c r="B62" s="106" t="s">
        <v>81</v>
      </c>
      <c r="C62" s="101" t="s">
        <v>30</v>
      </c>
      <c r="D62" s="102">
        <v>21</v>
      </c>
      <c r="E62" s="102">
        <v>22</v>
      </c>
      <c r="F62" s="103"/>
      <c r="G62" s="95"/>
      <c r="H62" s="86"/>
      <c r="I62" s="86"/>
      <c r="J62" s="86"/>
    </row>
    <row r="63" spans="1:10" ht="20.25" customHeight="1" x14ac:dyDescent="0.25">
      <c r="A63" s="154"/>
      <c r="B63" s="106" t="s">
        <v>82</v>
      </c>
      <c r="C63" s="101" t="s">
        <v>30</v>
      </c>
      <c r="D63" s="102">
        <v>21</v>
      </c>
      <c r="E63" s="102">
        <v>22</v>
      </c>
      <c r="F63" s="103"/>
      <c r="G63" s="95"/>
      <c r="H63" s="86"/>
      <c r="I63" s="86"/>
      <c r="J63" s="86"/>
    </row>
    <row r="64" spans="1:10" ht="20.25" customHeight="1" x14ac:dyDescent="0.25">
      <c r="A64" s="154"/>
      <c r="B64" s="106" t="s">
        <v>83</v>
      </c>
      <c r="C64" s="101" t="s">
        <v>30</v>
      </c>
      <c r="D64" s="102">
        <v>21</v>
      </c>
      <c r="E64" s="102">
        <v>22</v>
      </c>
      <c r="F64" s="103"/>
      <c r="G64" s="95"/>
      <c r="H64" s="86"/>
      <c r="I64" s="86"/>
      <c r="J64" s="86"/>
    </row>
    <row r="65" spans="1:10" ht="20.25" customHeight="1" x14ac:dyDescent="0.25">
      <c r="A65" s="154"/>
      <c r="B65" s="106" t="s">
        <v>84</v>
      </c>
      <c r="C65" s="101" t="s">
        <v>30</v>
      </c>
      <c r="D65" s="102">
        <v>21</v>
      </c>
      <c r="E65" s="102">
        <v>22</v>
      </c>
      <c r="F65" s="103"/>
      <c r="G65" s="95"/>
      <c r="H65" s="86"/>
      <c r="I65" s="86"/>
      <c r="J65" s="86"/>
    </row>
    <row r="66" spans="1:10" ht="85.5" customHeight="1" x14ac:dyDescent="0.25">
      <c r="A66" s="154"/>
      <c r="B66" s="96" t="s">
        <v>55</v>
      </c>
      <c r="C66" s="97" t="s">
        <v>63</v>
      </c>
      <c r="D66" s="98">
        <f>D77/D67*100</f>
        <v>50.042553191489361</v>
      </c>
      <c r="E66" s="98">
        <f>ROUND((E77/E67*100),2)</f>
        <v>96.72</v>
      </c>
      <c r="F66" s="99">
        <f>IF(E66/D66*100&gt;100,100,E66/D66*100)</f>
        <v>100</v>
      </c>
      <c r="G66" s="104"/>
      <c r="H66" s="86"/>
      <c r="I66" s="86"/>
      <c r="J66" s="86"/>
    </row>
    <row r="67" spans="1:10" ht="15.75" x14ac:dyDescent="0.25">
      <c r="A67" s="154"/>
      <c r="B67" s="105" t="s">
        <v>68</v>
      </c>
      <c r="C67" s="101" t="s">
        <v>30</v>
      </c>
      <c r="D67" s="102">
        <f>SUM(D68:D76)</f>
        <v>235</v>
      </c>
      <c r="E67" s="102">
        <f>SUM(E68:E76)</f>
        <v>274</v>
      </c>
      <c r="F67" s="103"/>
      <c r="G67" s="156"/>
      <c r="H67" s="157"/>
      <c r="I67" s="157"/>
      <c r="J67" s="157"/>
    </row>
    <row r="68" spans="1:10" ht="15.75" x14ac:dyDescent="0.25">
      <c r="A68" s="154"/>
      <c r="B68" s="106" t="s">
        <v>73</v>
      </c>
      <c r="C68" s="101" t="s">
        <v>30</v>
      </c>
      <c r="D68" s="136">
        <v>50</v>
      </c>
      <c r="E68" s="136">
        <v>49</v>
      </c>
      <c r="F68" s="107"/>
      <c r="G68" s="156"/>
      <c r="H68" s="157"/>
      <c r="I68" s="157"/>
      <c r="J68" s="157"/>
    </row>
    <row r="69" spans="1:10" ht="15.75" x14ac:dyDescent="0.25">
      <c r="A69" s="154"/>
      <c r="B69" s="106" t="s">
        <v>74</v>
      </c>
      <c r="C69" s="101" t="s">
        <v>30</v>
      </c>
      <c r="D69" s="136">
        <v>90</v>
      </c>
      <c r="E69" s="136">
        <v>85</v>
      </c>
      <c r="F69" s="107"/>
      <c r="G69" s="156"/>
      <c r="H69" s="157"/>
      <c r="I69" s="157"/>
      <c r="J69" s="157"/>
    </row>
    <row r="70" spans="1:10" ht="15.75" x14ac:dyDescent="0.25">
      <c r="A70" s="154"/>
      <c r="B70" s="106" t="s">
        <v>75</v>
      </c>
      <c r="C70" s="101" t="s">
        <v>30</v>
      </c>
      <c r="D70" s="136">
        <v>50</v>
      </c>
      <c r="E70" s="136">
        <v>54</v>
      </c>
      <c r="F70" s="107"/>
      <c r="G70" s="156"/>
      <c r="H70" s="157"/>
      <c r="I70" s="157"/>
      <c r="J70" s="157"/>
    </row>
    <row r="71" spans="1:10" ht="15.75" x14ac:dyDescent="0.25">
      <c r="A71" s="154"/>
      <c r="B71" s="106" t="s">
        <v>76</v>
      </c>
      <c r="C71" s="101" t="s">
        <v>30</v>
      </c>
      <c r="D71" s="102">
        <v>20</v>
      </c>
      <c r="E71" s="102">
        <v>22</v>
      </c>
      <c r="F71" s="107"/>
      <c r="G71" s="156"/>
      <c r="H71" s="157"/>
      <c r="I71" s="157"/>
      <c r="J71" s="157"/>
    </row>
    <row r="72" spans="1:10" ht="15.75" x14ac:dyDescent="0.25">
      <c r="A72" s="154"/>
      <c r="B72" s="106" t="s">
        <v>77</v>
      </c>
      <c r="C72" s="101" t="s">
        <v>30</v>
      </c>
      <c r="D72" s="102">
        <v>5</v>
      </c>
      <c r="E72" s="102">
        <v>5</v>
      </c>
      <c r="F72" s="107"/>
      <c r="G72" s="156"/>
      <c r="H72" s="157"/>
      <c r="I72" s="157"/>
      <c r="J72" s="157"/>
    </row>
    <row r="73" spans="1:10" ht="15.75" x14ac:dyDescent="0.25">
      <c r="A73" s="154"/>
      <c r="B73" s="106" t="s">
        <v>81</v>
      </c>
      <c r="C73" s="101" t="s">
        <v>30</v>
      </c>
      <c r="D73" s="102">
        <v>0</v>
      </c>
      <c r="E73" s="102">
        <v>0</v>
      </c>
      <c r="F73" s="107"/>
      <c r="G73" s="156"/>
      <c r="H73" s="157"/>
      <c r="I73" s="157"/>
      <c r="J73" s="157"/>
    </row>
    <row r="74" spans="1:10" ht="15.75" x14ac:dyDescent="0.25">
      <c r="A74" s="154"/>
      <c r="B74" s="106" t="s">
        <v>82</v>
      </c>
      <c r="C74" s="101" t="s">
        <v>30</v>
      </c>
      <c r="D74" s="102">
        <v>8</v>
      </c>
      <c r="E74" s="150">
        <v>7</v>
      </c>
      <c r="F74" s="107"/>
      <c r="G74" s="156"/>
      <c r="H74" s="157"/>
      <c r="I74" s="157"/>
      <c r="J74" s="157"/>
    </row>
    <row r="75" spans="1:10" ht="15.75" x14ac:dyDescent="0.25">
      <c r="A75" s="154"/>
      <c r="B75" s="106" t="s">
        <v>83</v>
      </c>
      <c r="C75" s="101" t="s">
        <v>30</v>
      </c>
      <c r="D75" s="102">
        <v>5</v>
      </c>
      <c r="E75" s="150">
        <v>45</v>
      </c>
      <c r="F75" s="107"/>
      <c r="G75" s="156"/>
      <c r="H75" s="157"/>
      <c r="I75" s="157"/>
      <c r="J75" s="157"/>
    </row>
    <row r="76" spans="1:10" ht="15.75" x14ac:dyDescent="0.25">
      <c r="A76" s="154"/>
      <c r="B76" s="106" t="s">
        <v>84</v>
      </c>
      <c r="C76" s="101" t="s">
        <v>30</v>
      </c>
      <c r="D76" s="102">
        <v>7</v>
      </c>
      <c r="E76" s="150">
        <v>7</v>
      </c>
      <c r="F76" s="107"/>
      <c r="G76" s="156"/>
      <c r="H76" s="157"/>
      <c r="I76" s="157"/>
      <c r="J76" s="157"/>
    </row>
    <row r="77" spans="1:10" ht="15.75" x14ac:dyDescent="0.25">
      <c r="A77" s="154"/>
      <c r="B77" s="105" t="s">
        <v>69</v>
      </c>
      <c r="C77" s="101" t="s">
        <v>30</v>
      </c>
      <c r="D77" s="102">
        <f>SUM(D78:D86)</f>
        <v>117.6</v>
      </c>
      <c r="E77" s="102">
        <f>SUM(E78:E86)</f>
        <v>265</v>
      </c>
      <c r="F77" s="103"/>
      <c r="G77" s="156"/>
      <c r="H77" s="157"/>
      <c r="I77" s="157"/>
      <c r="J77" s="157"/>
    </row>
    <row r="78" spans="1:10" ht="18.75" x14ac:dyDescent="0.3">
      <c r="A78" s="154"/>
      <c r="B78" s="106" t="s">
        <v>73</v>
      </c>
      <c r="C78" s="101" t="s">
        <v>30</v>
      </c>
      <c r="D78" s="136">
        <v>25</v>
      </c>
      <c r="E78" s="136">
        <v>43</v>
      </c>
      <c r="F78" s="107"/>
      <c r="G78" s="84"/>
      <c r="H78" s="84"/>
      <c r="I78" s="84"/>
      <c r="J78" s="84"/>
    </row>
    <row r="79" spans="1:10" ht="15.75" x14ac:dyDescent="0.25">
      <c r="A79" s="154"/>
      <c r="B79" s="106" t="s">
        <v>74</v>
      </c>
      <c r="C79" s="101" t="s">
        <v>30</v>
      </c>
      <c r="D79" s="136">
        <v>45</v>
      </c>
      <c r="E79" s="136">
        <v>85</v>
      </c>
      <c r="F79" s="107"/>
    </row>
    <row r="80" spans="1:10" ht="15.75" x14ac:dyDescent="0.25">
      <c r="A80" s="154"/>
      <c r="B80" s="106" t="s">
        <v>75</v>
      </c>
      <c r="C80" s="101" t="s">
        <v>30</v>
      </c>
      <c r="D80" s="136">
        <f t="shared" ref="D80" si="1">D70*50%</f>
        <v>25</v>
      </c>
      <c r="E80" s="136">
        <v>51</v>
      </c>
      <c r="F80" s="107"/>
    </row>
    <row r="81" spans="1:10" ht="15.75" x14ac:dyDescent="0.25">
      <c r="A81" s="154"/>
      <c r="B81" s="106" t="s">
        <v>76</v>
      </c>
      <c r="C81" s="101" t="s">
        <v>30</v>
      </c>
      <c r="D81" s="102">
        <v>9.8000000000000007</v>
      </c>
      <c r="E81" s="102">
        <v>22</v>
      </c>
      <c r="F81" s="107"/>
    </row>
    <row r="82" spans="1:10" ht="15.75" x14ac:dyDescent="0.25">
      <c r="A82" s="154"/>
      <c r="B82" s="106" t="s">
        <v>77</v>
      </c>
      <c r="C82" s="101" t="s">
        <v>30</v>
      </c>
      <c r="D82" s="102">
        <v>2.8</v>
      </c>
      <c r="E82" s="102">
        <v>5</v>
      </c>
      <c r="F82" s="107"/>
    </row>
    <row r="83" spans="1:10" ht="15.75" x14ac:dyDescent="0.25">
      <c r="A83" s="154"/>
      <c r="B83" s="106" t="s">
        <v>81</v>
      </c>
      <c r="C83" s="101" t="s">
        <v>30</v>
      </c>
      <c r="D83" s="102">
        <v>0</v>
      </c>
      <c r="E83" s="102">
        <v>0</v>
      </c>
      <c r="F83" s="107"/>
    </row>
    <row r="84" spans="1:10" ht="15.75" x14ac:dyDescent="0.25">
      <c r="A84" s="154"/>
      <c r="B84" s="106" t="s">
        <v>82</v>
      </c>
      <c r="C84" s="101" t="s">
        <v>30</v>
      </c>
      <c r="D84" s="102">
        <v>4</v>
      </c>
      <c r="E84" s="150">
        <v>7</v>
      </c>
      <c r="F84" s="107"/>
    </row>
    <row r="85" spans="1:10" ht="15.75" x14ac:dyDescent="0.25">
      <c r="A85" s="154"/>
      <c r="B85" s="106" t="s">
        <v>83</v>
      </c>
      <c r="C85" s="101" t="s">
        <v>30</v>
      </c>
      <c r="D85" s="102">
        <v>2.5</v>
      </c>
      <c r="E85" s="150">
        <v>45</v>
      </c>
      <c r="F85" s="107"/>
    </row>
    <row r="86" spans="1:10" ht="15.75" x14ac:dyDescent="0.25">
      <c r="A86" s="154"/>
      <c r="B86" s="106" t="s">
        <v>84</v>
      </c>
      <c r="C86" s="101" t="s">
        <v>30</v>
      </c>
      <c r="D86" s="102">
        <v>3.5</v>
      </c>
      <c r="E86" s="150">
        <v>7</v>
      </c>
      <c r="F86" s="107"/>
    </row>
    <row r="87" spans="1:10" ht="18.75" x14ac:dyDescent="0.3">
      <c r="A87" s="154"/>
      <c r="B87" s="158" t="s">
        <v>70</v>
      </c>
      <c r="C87" s="158"/>
      <c r="D87" s="158"/>
      <c r="E87" s="158"/>
      <c r="F87" s="108">
        <f>(F24+F45+F66)/3</f>
        <v>100</v>
      </c>
      <c r="G87" s="84"/>
      <c r="H87" s="84"/>
      <c r="I87" s="84"/>
      <c r="J87" s="84"/>
    </row>
    <row r="88" spans="1:10" ht="35.25" customHeight="1" x14ac:dyDescent="0.3">
      <c r="A88" s="154"/>
      <c r="B88" s="92" t="s">
        <v>71</v>
      </c>
      <c r="C88" s="92"/>
      <c r="D88" s="109" t="s">
        <v>33</v>
      </c>
      <c r="E88" s="109" t="s">
        <v>34</v>
      </c>
      <c r="F88" s="109" t="s">
        <v>35</v>
      </c>
      <c r="G88" s="84"/>
      <c r="H88" s="84"/>
      <c r="I88" s="84"/>
      <c r="J88" s="84"/>
    </row>
    <row r="89" spans="1:10" ht="25.5" x14ac:dyDescent="0.3">
      <c r="A89" s="154"/>
      <c r="B89" s="110" t="s">
        <v>108</v>
      </c>
      <c r="C89" s="111" t="s">
        <v>105</v>
      </c>
      <c r="D89" s="112">
        <f>ROUND(((D90+D91+D92+D96+D97+D98+D93+D94+D95)),0)</f>
        <v>233502</v>
      </c>
      <c r="E89" s="112">
        <f>ROUND(((E90+E91+E92+E96+E97+E98+E93+E94+E95)),0)</f>
        <v>210830</v>
      </c>
      <c r="F89" s="113">
        <f>(E89/D89*100)</f>
        <v>90.290447191030481</v>
      </c>
      <c r="G89" s="129"/>
      <c r="H89" s="84"/>
      <c r="I89" s="84"/>
      <c r="J89" s="84"/>
    </row>
    <row r="90" spans="1:10" ht="25.5" x14ac:dyDescent="0.3">
      <c r="A90" s="154"/>
      <c r="B90" s="106" t="s">
        <v>73</v>
      </c>
      <c r="C90" s="101" t="s">
        <v>105</v>
      </c>
      <c r="D90" s="136">
        <v>25714</v>
      </c>
      <c r="E90" s="136">
        <v>20154</v>
      </c>
      <c r="F90" s="107"/>
      <c r="G90" s="84"/>
      <c r="H90" s="84"/>
      <c r="I90" s="84"/>
      <c r="J90" s="84"/>
    </row>
    <row r="91" spans="1:10" ht="25.5" x14ac:dyDescent="0.25">
      <c r="A91" s="154"/>
      <c r="B91" s="106" t="s">
        <v>74</v>
      </c>
      <c r="C91" s="101" t="s">
        <v>105</v>
      </c>
      <c r="D91" s="136">
        <v>25714</v>
      </c>
      <c r="E91" s="136">
        <v>21547</v>
      </c>
      <c r="F91" s="107"/>
    </row>
    <row r="92" spans="1:10" ht="25.5" x14ac:dyDescent="0.25">
      <c r="A92" s="154"/>
      <c r="B92" s="106" t="s">
        <v>75</v>
      </c>
      <c r="C92" s="101" t="s">
        <v>105</v>
      </c>
      <c r="D92" s="136">
        <v>25714</v>
      </c>
      <c r="E92" s="136">
        <v>25097</v>
      </c>
      <c r="F92" s="107"/>
    </row>
    <row r="93" spans="1:10" ht="25.5" x14ac:dyDescent="0.25">
      <c r="A93" s="154"/>
      <c r="B93" s="106" t="s">
        <v>76</v>
      </c>
      <c r="C93" s="101" t="s">
        <v>105</v>
      </c>
      <c r="D93" s="136">
        <v>25714</v>
      </c>
      <c r="E93" s="136">
        <v>23881</v>
      </c>
      <c r="F93" s="107"/>
    </row>
    <row r="94" spans="1:10" ht="25.5" x14ac:dyDescent="0.25">
      <c r="A94" s="154"/>
      <c r="B94" s="106" t="s">
        <v>77</v>
      </c>
      <c r="C94" s="101" t="s">
        <v>105</v>
      </c>
      <c r="D94" s="136">
        <v>25714</v>
      </c>
      <c r="E94" s="136">
        <v>24381</v>
      </c>
      <c r="F94" s="107"/>
    </row>
    <row r="95" spans="1:10" ht="25.5" x14ac:dyDescent="0.25">
      <c r="A95" s="154"/>
      <c r="B95" s="106" t="s">
        <v>81</v>
      </c>
      <c r="C95" s="101" t="s">
        <v>105</v>
      </c>
      <c r="D95" s="136">
        <v>26233</v>
      </c>
      <c r="E95" s="136">
        <v>23890</v>
      </c>
      <c r="F95" s="107"/>
    </row>
    <row r="96" spans="1:10" ht="25.5" x14ac:dyDescent="0.25">
      <c r="A96" s="154"/>
      <c r="B96" s="106" t="s">
        <v>82</v>
      </c>
      <c r="C96" s="101" t="s">
        <v>105</v>
      </c>
      <c r="D96" s="136">
        <v>26233</v>
      </c>
      <c r="E96" s="150">
        <v>23502</v>
      </c>
      <c r="F96" s="107"/>
    </row>
    <row r="97" spans="1:6" ht="25.5" x14ac:dyDescent="0.25">
      <c r="A97" s="154"/>
      <c r="B97" s="106" t="s">
        <v>83</v>
      </c>
      <c r="C97" s="101" t="s">
        <v>105</v>
      </c>
      <c r="D97" s="136">
        <v>26233</v>
      </c>
      <c r="E97" s="150">
        <v>25028</v>
      </c>
      <c r="F97" s="107"/>
    </row>
    <row r="98" spans="1:6" ht="25.5" x14ac:dyDescent="0.25">
      <c r="A98" s="154"/>
      <c r="B98" s="106" t="s">
        <v>84</v>
      </c>
      <c r="C98" s="101" t="s">
        <v>105</v>
      </c>
      <c r="D98" s="136">
        <v>26233</v>
      </c>
      <c r="E98" s="150">
        <v>23350</v>
      </c>
      <c r="F98" s="107"/>
    </row>
    <row r="99" spans="1:6" x14ac:dyDescent="0.25">
      <c r="A99" s="155"/>
      <c r="B99" s="159" t="s">
        <v>72</v>
      </c>
      <c r="C99" s="160"/>
      <c r="D99" s="160"/>
      <c r="E99" s="161"/>
      <c r="F99" s="113">
        <f>(F89+F87)/2</f>
        <v>95.145223595515233</v>
      </c>
    </row>
  </sheetData>
  <mergeCells count="24">
    <mergeCell ref="A23:A99"/>
    <mergeCell ref="G67:J77"/>
    <mergeCell ref="B87:E87"/>
    <mergeCell ref="B99:E99"/>
    <mergeCell ref="A14:A16"/>
    <mergeCell ref="G14:G16"/>
    <mergeCell ref="H14:H16"/>
    <mergeCell ref="I14:I16"/>
    <mergeCell ref="J14:J16"/>
    <mergeCell ref="A20:A21"/>
    <mergeCell ref="B20:F20"/>
    <mergeCell ref="A7:J7"/>
    <mergeCell ref="A8:J8"/>
    <mergeCell ref="A10:A12"/>
    <mergeCell ref="B10:I10"/>
    <mergeCell ref="B11:F11"/>
    <mergeCell ref="G11:I11"/>
    <mergeCell ref="J11:J12"/>
    <mergeCell ref="A6:J6"/>
    <mergeCell ref="A1:J1"/>
    <mergeCell ref="A2:J2"/>
    <mergeCell ref="A3:J3"/>
    <mergeCell ref="A4:J4"/>
    <mergeCell ref="A5:J5"/>
  </mergeCells>
  <pageMargins left="0.70866141732283472" right="0.70866141732283472" top="0.16" bottom="0.23" header="0.31496062992125984" footer="0.31496062992125984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="80" zoomScaleNormal="80" workbookViewId="0">
      <selection activeCell="A6" sqref="A6:J6"/>
    </sheetView>
  </sheetViews>
  <sheetFormatPr defaultRowHeight="15" x14ac:dyDescent="0.25"/>
  <cols>
    <col min="2" max="2" width="32.140625" customWidth="1"/>
    <col min="3" max="3" width="32.85546875" customWidth="1"/>
    <col min="4" max="4" width="12" customWidth="1"/>
    <col min="5" max="5" width="11.42578125" customWidth="1"/>
    <col min="6" max="6" width="10.7109375" customWidth="1"/>
    <col min="7" max="7" width="12.7109375" customWidth="1"/>
    <col min="8" max="8" width="12.140625" customWidth="1"/>
    <col min="9" max="9" width="11.7109375" customWidth="1"/>
    <col min="10" max="10" width="12.5703125" customWidth="1"/>
    <col min="11" max="11" width="16.42578125" customWidth="1"/>
  </cols>
  <sheetData>
    <row r="1" spans="1:11" ht="18.75" x14ac:dyDescent="0.3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"/>
    </row>
    <row r="2" spans="1:11" ht="18.75" x14ac:dyDescent="0.3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"/>
    </row>
    <row r="3" spans="1:11" ht="19.5" x14ac:dyDescent="0.3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"/>
    </row>
    <row r="4" spans="1:11" ht="18.75" x14ac:dyDescent="0.3">
      <c r="A4" s="177" t="s">
        <v>124</v>
      </c>
      <c r="B4" s="177"/>
      <c r="C4" s="177"/>
      <c r="D4" s="177"/>
      <c r="E4" s="177"/>
      <c r="F4" s="177"/>
      <c r="G4" s="177"/>
      <c r="H4" s="177"/>
      <c r="I4" s="177"/>
      <c r="J4" s="177"/>
      <c r="K4" s="1"/>
    </row>
    <row r="5" spans="1:11" ht="18.75" x14ac:dyDescent="0.3">
      <c r="A5" s="181" t="s">
        <v>106</v>
      </c>
      <c r="B5" s="181"/>
      <c r="C5" s="181"/>
      <c r="D5" s="181"/>
      <c r="E5" s="181"/>
      <c r="F5" s="181"/>
      <c r="G5" s="181"/>
      <c r="H5" s="181"/>
      <c r="I5" s="181"/>
      <c r="J5" s="181"/>
      <c r="K5" s="1"/>
    </row>
    <row r="6" spans="1:11" ht="21" thickBot="1" x14ac:dyDescent="0.35">
      <c r="A6" s="179" t="s">
        <v>122</v>
      </c>
      <c r="B6" s="180"/>
      <c r="C6" s="180"/>
      <c r="D6" s="180"/>
      <c r="E6" s="180"/>
      <c r="F6" s="180"/>
      <c r="G6" s="180"/>
      <c r="H6" s="180"/>
      <c r="I6" s="180"/>
      <c r="J6" s="180"/>
      <c r="K6" s="1"/>
    </row>
    <row r="7" spans="1:11" ht="16.5" thickBot="1" x14ac:dyDescent="0.3">
      <c r="A7" s="190" t="s">
        <v>2</v>
      </c>
      <c r="B7" s="191" t="s">
        <v>3</v>
      </c>
      <c r="C7" s="191"/>
      <c r="D7" s="191"/>
      <c r="E7" s="191"/>
      <c r="F7" s="191"/>
      <c r="G7" s="191"/>
      <c r="H7" s="191"/>
      <c r="I7" s="191"/>
      <c r="J7" s="191"/>
      <c r="K7" s="182" t="s">
        <v>4</v>
      </c>
    </row>
    <row r="8" spans="1:11" ht="15.75" thickBot="1" x14ac:dyDescent="0.3">
      <c r="A8" s="190"/>
      <c r="B8" s="183" t="s">
        <v>5</v>
      </c>
      <c r="C8" s="184" t="s">
        <v>6</v>
      </c>
      <c r="D8" s="184"/>
      <c r="E8" s="184"/>
      <c r="F8" s="184"/>
      <c r="G8" s="184"/>
      <c r="H8" s="185" t="s">
        <v>7</v>
      </c>
      <c r="I8" s="185"/>
      <c r="J8" s="185"/>
      <c r="K8" s="182"/>
    </row>
    <row r="9" spans="1:11" ht="15.75" thickBot="1" x14ac:dyDescent="0.3">
      <c r="A9" s="190"/>
      <c r="B9" s="183"/>
      <c r="C9" s="184"/>
      <c r="D9" s="184"/>
      <c r="E9" s="184"/>
      <c r="F9" s="184"/>
      <c r="G9" s="184"/>
      <c r="H9" s="185"/>
      <c r="I9" s="185"/>
      <c r="J9" s="185"/>
      <c r="K9" s="182"/>
    </row>
    <row r="10" spans="1:11" ht="16.5" customHeight="1" thickBot="1" x14ac:dyDescent="0.35">
      <c r="A10" s="190"/>
      <c r="B10" s="2"/>
      <c r="C10" s="3"/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5" t="s">
        <v>13</v>
      </c>
      <c r="J10" s="6" t="s">
        <v>14</v>
      </c>
      <c r="K10" s="182"/>
    </row>
    <row r="11" spans="1:11" ht="16.5" thickBot="1" x14ac:dyDescent="0.3">
      <c r="A11" s="7">
        <v>1</v>
      </c>
      <c r="B11" s="8" t="s">
        <v>15</v>
      </c>
      <c r="C11" s="9" t="s">
        <v>16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I11" s="12">
        <v>9</v>
      </c>
      <c r="J11" s="13">
        <v>10</v>
      </c>
      <c r="K11" s="14">
        <v>11</v>
      </c>
    </row>
    <row r="12" spans="1:11" ht="98.25" customHeight="1" thickBot="1" x14ac:dyDescent="0.3">
      <c r="A12" s="186" t="s">
        <v>17</v>
      </c>
      <c r="B12" s="187" t="s">
        <v>18</v>
      </c>
      <c r="C12" s="124" t="s">
        <v>115</v>
      </c>
      <c r="D12" s="15">
        <f>E24</f>
        <v>160</v>
      </c>
      <c r="E12" s="61">
        <f>F24</f>
        <v>200</v>
      </c>
      <c r="F12" s="16">
        <f>IF(E12/D12*100&gt;100,100,E12/D12*100)</f>
        <v>100</v>
      </c>
      <c r="G12" s="17" t="s">
        <v>19</v>
      </c>
      <c r="H12" s="188"/>
      <c r="I12" s="188"/>
      <c r="J12" s="188"/>
      <c r="K12" s="189"/>
    </row>
    <row r="13" spans="1:11" ht="75" customHeight="1" thickBot="1" x14ac:dyDescent="0.3">
      <c r="A13" s="186"/>
      <c r="B13" s="187"/>
      <c r="C13" s="124" t="s">
        <v>116</v>
      </c>
      <c r="D13" s="19">
        <f>E37</f>
        <v>170</v>
      </c>
      <c r="E13" s="62">
        <f>F37</f>
        <v>200</v>
      </c>
      <c r="F13" s="20">
        <f>IF(E13/D13*100&gt;100,100,E13/D13*100)</f>
        <v>100</v>
      </c>
      <c r="G13" s="21" t="s">
        <v>19</v>
      </c>
      <c r="H13" s="188"/>
      <c r="I13" s="188"/>
      <c r="J13" s="188"/>
      <c r="K13" s="189"/>
    </row>
    <row r="14" spans="1:11" ht="16.5" thickBot="1" x14ac:dyDescent="0.3">
      <c r="A14" s="186"/>
      <c r="B14" s="22"/>
      <c r="C14" s="23" t="s">
        <v>20</v>
      </c>
      <c r="D14" s="24" t="s">
        <v>19</v>
      </c>
      <c r="E14" s="24" t="s">
        <v>19</v>
      </c>
      <c r="F14" s="24" t="s">
        <v>19</v>
      </c>
      <c r="G14" s="64">
        <f>SUM(F12:F13)/2</f>
        <v>100</v>
      </c>
      <c r="H14" s="65">
        <f>E52</f>
        <v>11</v>
      </c>
      <c r="I14" s="66">
        <f>F52</f>
        <v>11</v>
      </c>
      <c r="J14" s="67">
        <f>I14/H14*100</f>
        <v>100</v>
      </c>
      <c r="K14" s="25">
        <f>(J14+G14)/2</f>
        <v>100</v>
      </c>
    </row>
    <row r="16" spans="1:11" ht="18.75" x14ac:dyDescent="0.3">
      <c r="A16" s="26" t="s">
        <v>112</v>
      </c>
      <c r="B16" s="27"/>
      <c r="C16" s="27"/>
      <c r="D16" s="27"/>
      <c r="E16" s="27"/>
      <c r="F16" s="27"/>
      <c r="G16" s="27"/>
      <c r="H16" s="192">
        <v>585000</v>
      </c>
      <c r="I16" s="192"/>
      <c r="J16" s="27"/>
      <c r="K16" s="28"/>
    </row>
    <row r="18" spans="1:11" ht="15.75" x14ac:dyDescent="0.25">
      <c r="A18" s="193" t="s">
        <v>21</v>
      </c>
      <c r="B18" s="193"/>
      <c r="C18" s="193"/>
      <c r="D18" s="193"/>
      <c r="E18" s="193"/>
      <c r="F18" s="193"/>
      <c r="G18" s="193"/>
      <c r="H18" s="29"/>
      <c r="I18" s="29"/>
      <c r="J18" s="29"/>
      <c r="K18" s="29"/>
    </row>
    <row r="20" spans="1:11" x14ac:dyDescent="0.25">
      <c r="A20" s="194" t="s">
        <v>2</v>
      </c>
      <c r="B20" s="195" t="s">
        <v>3</v>
      </c>
      <c r="C20" s="195"/>
      <c r="D20" s="195"/>
      <c r="E20" s="195"/>
      <c r="F20" s="195"/>
      <c r="G20" s="195"/>
    </row>
    <row r="21" spans="1:11" ht="36.75" x14ac:dyDescent="0.25">
      <c r="A21" s="194"/>
      <c r="B21" s="30"/>
      <c r="C21" s="31" t="s">
        <v>22</v>
      </c>
      <c r="D21" s="32" t="s">
        <v>23</v>
      </c>
      <c r="E21" s="32" t="s">
        <v>24</v>
      </c>
      <c r="F21" s="32" t="s">
        <v>25</v>
      </c>
      <c r="G21" s="32"/>
    </row>
    <row r="22" spans="1:11" x14ac:dyDescent="0.25">
      <c r="A22" s="33">
        <v>1</v>
      </c>
      <c r="B22" s="33" t="s">
        <v>15</v>
      </c>
      <c r="C22" s="34" t="s">
        <v>16</v>
      </c>
      <c r="D22" s="35">
        <v>4</v>
      </c>
      <c r="E22" s="35">
        <v>5</v>
      </c>
      <c r="F22" s="35">
        <v>6</v>
      </c>
      <c r="G22" s="35">
        <v>7</v>
      </c>
    </row>
    <row r="23" spans="1:11" ht="61.5" customHeight="1" x14ac:dyDescent="0.25">
      <c r="A23" s="196" t="s">
        <v>17</v>
      </c>
      <c r="B23" s="198" t="s">
        <v>18</v>
      </c>
      <c r="C23" s="36" t="s">
        <v>26</v>
      </c>
      <c r="D23" s="37"/>
      <c r="E23" s="38" t="s">
        <v>27</v>
      </c>
      <c r="F23" s="38" t="s">
        <v>28</v>
      </c>
      <c r="G23" s="39" t="s">
        <v>29</v>
      </c>
    </row>
    <row r="24" spans="1:11" ht="69" customHeight="1" x14ac:dyDescent="0.25">
      <c r="A24" s="196"/>
      <c r="B24" s="198"/>
      <c r="C24" s="40" t="s">
        <v>115</v>
      </c>
      <c r="D24" s="41" t="s">
        <v>103</v>
      </c>
      <c r="E24" s="42">
        <f>SUM(E25:E36)/6</f>
        <v>160</v>
      </c>
      <c r="F24" s="42">
        <f>SUM(F25:F36)/6</f>
        <v>200</v>
      </c>
      <c r="G24" s="42">
        <f>IF(F24/E24*100&gt;100,100,F24/E24*100)</f>
        <v>100</v>
      </c>
      <c r="I24" s="43"/>
      <c r="J24" s="43"/>
      <c r="K24" s="43"/>
    </row>
    <row r="25" spans="1:11" x14ac:dyDescent="0.25">
      <c r="A25" s="196"/>
      <c r="B25" s="198"/>
      <c r="C25" s="44" t="s">
        <v>73</v>
      </c>
      <c r="D25" s="45" t="s">
        <v>103</v>
      </c>
      <c r="E25" s="46">
        <v>80</v>
      </c>
      <c r="F25" s="59">
        <v>100</v>
      </c>
      <c r="G25" s="46"/>
      <c r="H25" s="200"/>
      <c r="I25" s="47"/>
      <c r="J25" s="43"/>
      <c r="K25" s="43"/>
    </row>
    <row r="26" spans="1:11" x14ac:dyDescent="0.25">
      <c r="A26" s="196"/>
      <c r="B26" s="198"/>
      <c r="C26" s="44" t="s">
        <v>74</v>
      </c>
      <c r="D26" s="45" t="s">
        <v>103</v>
      </c>
      <c r="E26" s="46">
        <v>80</v>
      </c>
      <c r="F26" s="59">
        <v>100</v>
      </c>
      <c r="G26" s="46"/>
      <c r="H26" s="200"/>
      <c r="I26" s="48"/>
      <c r="J26" s="43"/>
      <c r="K26" s="43"/>
    </row>
    <row r="27" spans="1:11" x14ac:dyDescent="0.25">
      <c r="A27" s="196"/>
      <c r="B27" s="198"/>
      <c r="C27" s="44" t="s">
        <v>75</v>
      </c>
      <c r="D27" s="45" t="s">
        <v>103</v>
      </c>
      <c r="E27" s="46">
        <v>80</v>
      </c>
      <c r="F27" s="59">
        <v>100</v>
      </c>
      <c r="G27" s="46"/>
      <c r="H27" s="200"/>
      <c r="I27" s="48"/>
      <c r="J27" s="43"/>
      <c r="K27" s="43"/>
    </row>
    <row r="28" spans="1:11" x14ac:dyDescent="0.25">
      <c r="A28" s="196"/>
      <c r="B28" s="198"/>
      <c r="C28" s="44" t="s">
        <v>76</v>
      </c>
      <c r="D28" s="45" t="s">
        <v>103</v>
      </c>
      <c r="E28" s="46">
        <v>80</v>
      </c>
      <c r="F28" s="60">
        <v>100</v>
      </c>
      <c r="G28" s="46"/>
      <c r="H28" s="200"/>
      <c r="I28" s="47"/>
      <c r="J28" s="43"/>
      <c r="K28" s="43"/>
    </row>
    <row r="29" spans="1:11" x14ac:dyDescent="0.25">
      <c r="A29" s="196"/>
      <c r="B29" s="198"/>
      <c r="C29" s="44" t="s">
        <v>77</v>
      </c>
      <c r="D29" s="45" t="s">
        <v>103</v>
      </c>
      <c r="E29" s="46">
        <v>80</v>
      </c>
      <c r="F29" s="60">
        <v>100</v>
      </c>
      <c r="G29" s="46"/>
      <c r="H29" s="200"/>
      <c r="I29" s="47"/>
      <c r="J29" s="43"/>
      <c r="K29" s="43"/>
    </row>
    <row r="30" spans="1:11" x14ac:dyDescent="0.25">
      <c r="A30" s="196"/>
      <c r="B30" s="198"/>
      <c r="C30" s="44" t="s">
        <v>78</v>
      </c>
      <c r="D30" s="45" t="s">
        <v>103</v>
      </c>
      <c r="E30" s="46">
        <v>80</v>
      </c>
      <c r="F30" s="60">
        <v>100</v>
      </c>
      <c r="G30" s="46"/>
      <c r="H30" s="200"/>
      <c r="I30" s="47"/>
      <c r="J30" s="43"/>
      <c r="K30" s="43"/>
    </row>
    <row r="31" spans="1:11" x14ac:dyDescent="0.25">
      <c r="A31" s="196"/>
      <c r="B31" s="198"/>
      <c r="C31" s="44" t="s">
        <v>79</v>
      </c>
      <c r="D31" s="45" t="s">
        <v>103</v>
      </c>
      <c r="E31" s="46">
        <v>80</v>
      </c>
      <c r="F31" s="59">
        <v>100</v>
      </c>
      <c r="G31" s="46"/>
      <c r="H31" s="200"/>
      <c r="I31" s="47"/>
      <c r="J31" s="43"/>
      <c r="K31" s="43"/>
    </row>
    <row r="32" spans="1:11" x14ac:dyDescent="0.25">
      <c r="A32" s="196"/>
      <c r="B32" s="198"/>
      <c r="C32" s="44" t="s">
        <v>80</v>
      </c>
      <c r="D32" s="45" t="s">
        <v>103</v>
      </c>
      <c r="E32" s="46">
        <v>80</v>
      </c>
      <c r="F32" s="46">
        <v>100</v>
      </c>
      <c r="G32" s="46"/>
      <c r="H32" s="200"/>
      <c r="I32" s="47"/>
      <c r="J32" s="43"/>
      <c r="K32" s="43"/>
    </row>
    <row r="33" spans="1:11" x14ac:dyDescent="0.25">
      <c r="A33" s="196"/>
      <c r="B33" s="198"/>
      <c r="C33" s="44" t="s">
        <v>81</v>
      </c>
      <c r="D33" s="45" t="s">
        <v>103</v>
      </c>
      <c r="E33" s="46">
        <v>80</v>
      </c>
      <c r="F33" s="46">
        <v>100</v>
      </c>
      <c r="G33" s="46"/>
      <c r="H33" s="200"/>
      <c r="I33" s="47"/>
      <c r="J33" s="43"/>
      <c r="K33" s="43"/>
    </row>
    <row r="34" spans="1:11" x14ac:dyDescent="0.25">
      <c r="A34" s="196"/>
      <c r="B34" s="198"/>
      <c r="C34" s="44" t="s">
        <v>82</v>
      </c>
      <c r="D34" s="45" t="s">
        <v>103</v>
      </c>
      <c r="E34" s="46">
        <v>80</v>
      </c>
      <c r="F34" s="46">
        <v>100</v>
      </c>
      <c r="G34" s="46"/>
      <c r="H34" s="200"/>
      <c r="I34" s="47"/>
      <c r="J34" s="43"/>
      <c r="K34" s="43"/>
    </row>
    <row r="35" spans="1:11" x14ac:dyDescent="0.25">
      <c r="A35" s="196"/>
      <c r="B35" s="198"/>
      <c r="C35" s="44" t="s">
        <v>83</v>
      </c>
      <c r="D35" s="45" t="s">
        <v>103</v>
      </c>
      <c r="E35" s="46">
        <v>80</v>
      </c>
      <c r="F35" s="46">
        <v>100</v>
      </c>
      <c r="G35" s="46"/>
      <c r="H35" s="200"/>
      <c r="I35" s="47"/>
      <c r="J35" s="43"/>
      <c r="K35" s="43"/>
    </row>
    <row r="36" spans="1:11" x14ac:dyDescent="0.25">
      <c r="A36" s="196"/>
      <c r="B36" s="198"/>
      <c r="C36" s="44" t="s">
        <v>84</v>
      </c>
      <c r="D36" s="45" t="s">
        <v>103</v>
      </c>
      <c r="E36" s="46">
        <v>80</v>
      </c>
      <c r="F36" s="46">
        <v>100</v>
      </c>
      <c r="G36" s="46"/>
      <c r="H36" s="200"/>
      <c r="I36" s="47"/>
      <c r="J36" s="43"/>
      <c r="K36" s="43"/>
    </row>
    <row r="37" spans="1:11" ht="95.25" customHeight="1" x14ac:dyDescent="0.25">
      <c r="A37" s="196"/>
      <c r="B37" s="198"/>
      <c r="C37" s="40" t="s">
        <v>116</v>
      </c>
      <c r="D37" s="41" t="s">
        <v>103</v>
      </c>
      <c r="E37" s="42">
        <f>SUM(E38:E49)/6</f>
        <v>170</v>
      </c>
      <c r="F37" s="42">
        <f>SUM(F38:F49)/6</f>
        <v>200</v>
      </c>
      <c r="G37" s="42">
        <f>IF(F37/E37*100&gt;100,100,F37/E37*100)</f>
        <v>100</v>
      </c>
      <c r="I37" s="43"/>
      <c r="J37" s="43"/>
      <c r="K37" s="43"/>
    </row>
    <row r="38" spans="1:11" x14ac:dyDescent="0.25">
      <c r="A38" s="196"/>
      <c r="B38" s="198"/>
      <c r="C38" s="44" t="s">
        <v>73</v>
      </c>
      <c r="D38" s="45" t="s">
        <v>103</v>
      </c>
      <c r="E38" s="46">
        <v>85</v>
      </c>
      <c r="F38" s="46">
        <v>100</v>
      </c>
      <c r="G38" s="59"/>
      <c r="H38" s="200"/>
      <c r="I38" s="47"/>
      <c r="J38" s="43"/>
      <c r="K38" s="43"/>
    </row>
    <row r="39" spans="1:11" x14ac:dyDescent="0.25">
      <c r="A39" s="196"/>
      <c r="B39" s="198"/>
      <c r="C39" s="44" t="s">
        <v>74</v>
      </c>
      <c r="D39" s="45" t="s">
        <v>103</v>
      </c>
      <c r="E39" s="46">
        <v>85</v>
      </c>
      <c r="F39" s="46">
        <v>100</v>
      </c>
      <c r="G39" s="59"/>
      <c r="H39" s="200"/>
      <c r="I39" s="48"/>
      <c r="J39" s="43"/>
      <c r="K39" s="43"/>
    </row>
    <row r="40" spans="1:11" x14ac:dyDescent="0.25">
      <c r="A40" s="196"/>
      <c r="B40" s="198"/>
      <c r="C40" s="44" t="s">
        <v>75</v>
      </c>
      <c r="D40" s="45" t="s">
        <v>103</v>
      </c>
      <c r="E40" s="46">
        <v>85</v>
      </c>
      <c r="F40" s="46">
        <v>100</v>
      </c>
      <c r="G40" s="59"/>
      <c r="H40" s="200"/>
      <c r="I40" s="48"/>
      <c r="J40" s="43"/>
      <c r="K40" s="43"/>
    </row>
    <row r="41" spans="1:11" x14ac:dyDescent="0.25">
      <c r="A41" s="196"/>
      <c r="B41" s="198"/>
      <c r="C41" s="44" t="s">
        <v>76</v>
      </c>
      <c r="D41" s="45" t="s">
        <v>103</v>
      </c>
      <c r="E41" s="59">
        <v>85</v>
      </c>
      <c r="F41" s="60">
        <v>100</v>
      </c>
      <c r="G41" s="59"/>
      <c r="H41" s="200"/>
      <c r="I41" s="47"/>
      <c r="J41" s="43"/>
      <c r="K41" s="43"/>
    </row>
    <row r="42" spans="1:11" x14ac:dyDescent="0.25">
      <c r="A42" s="196"/>
      <c r="B42" s="198"/>
      <c r="C42" s="44" t="s">
        <v>77</v>
      </c>
      <c r="D42" s="45" t="s">
        <v>103</v>
      </c>
      <c r="E42" s="59">
        <v>85</v>
      </c>
      <c r="F42" s="60">
        <v>100</v>
      </c>
      <c r="G42" s="59"/>
      <c r="H42" s="200"/>
      <c r="I42" s="47"/>
      <c r="J42" s="43"/>
      <c r="K42" s="43"/>
    </row>
    <row r="43" spans="1:11" x14ac:dyDescent="0.25">
      <c r="A43" s="196"/>
      <c r="B43" s="198"/>
      <c r="C43" s="44" t="s">
        <v>78</v>
      </c>
      <c r="D43" s="45" t="s">
        <v>103</v>
      </c>
      <c r="E43" s="59">
        <v>85</v>
      </c>
      <c r="F43" s="60">
        <v>100</v>
      </c>
      <c r="G43" s="59"/>
      <c r="H43" s="200"/>
      <c r="I43" s="47"/>
      <c r="J43" s="43"/>
      <c r="K43" s="43"/>
    </row>
    <row r="44" spans="1:11" x14ac:dyDescent="0.25">
      <c r="A44" s="196"/>
      <c r="B44" s="198"/>
      <c r="C44" s="44" t="s">
        <v>79</v>
      </c>
      <c r="D44" s="45" t="s">
        <v>103</v>
      </c>
      <c r="E44" s="59">
        <v>85</v>
      </c>
      <c r="F44" s="59">
        <v>100</v>
      </c>
      <c r="G44" s="59"/>
      <c r="H44" s="200"/>
      <c r="I44" s="47"/>
      <c r="J44" s="43"/>
      <c r="K44" s="43"/>
    </row>
    <row r="45" spans="1:11" x14ac:dyDescent="0.25">
      <c r="A45" s="196"/>
      <c r="B45" s="198"/>
      <c r="C45" s="44" t="s">
        <v>80</v>
      </c>
      <c r="D45" s="45" t="s">
        <v>103</v>
      </c>
      <c r="E45" s="59">
        <v>85</v>
      </c>
      <c r="F45" s="59">
        <v>100</v>
      </c>
      <c r="G45" s="59"/>
      <c r="H45" s="200"/>
      <c r="I45" s="47"/>
      <c r="J45" s="43"/>
      <c r="K45" s="43"/>
    </row>
    <row r="46" spans="1:11" x14ac:dyDescent="0.25">
      <c r="A46" s="196"/>
      <c r="B46" s="198"/>
      <c r="C46" s="44" t="s">
        <v>81</v>
      </c>
      <c r="D46" s="45" t="s">
        <v>103</v>
      </c>
      <c r="E46" s="59">
        <v>85</v>
      </c>
      <c r="F46" s="46">
        <v>100</v>
      </c>
      <c r="G46" s="46"/>
      <c r="H46" s="200"/>
      <c r="I46" s="47"/>
      <c r="J46" s="43"/>
      <c r="K46" s="43"/>
    </row>
    <row r="47" spans="1:11" x14ac:dyDescent="0.25">
      <c r="A47" s="196"/>
      <c r="B47" s="198"/>
      <c r="C47" s="44" t="s">
        <v>82</v>
      </c>
      <c r="D47" s="45" t="s">
        <v>103</v>
      </c>
      <c r="E47" s="59">
        <v>85</v>
      </c>
      <c r="F47" s="46">
        <v>100</v>
      </c>
      <c r="G47" s="46"/>
      <c r="H47" s="200"/>
      <c r="I47" s="47"/>
      <c r="J47" s="43"/>
      <c r="K47" s="43"/>
    </row>
    <row r="48" spans="1:11" x14ac:dyDescent="0.25">
      <c r="A48" s="196"/>
      <c r="B48" s="198"/>
      <c r="C48" s="44" t="s">
        <v>83</v>
      </c>
      <c r="D48" s="45" t="s">
        <v>103</v>
      </c>
      <c r="E48" s="59">
        <v>85</v>
      </c>
      <c r="F48" s="46">
        <v>100</v>
      </c>
      <c r="G48" s="46"/>
      <c r="H48" s="200"/>
      <c r="I48" s="47"/>
      <c r="J48" s="43"/>
      <c r="K48" s="43"/>
    </row>
    <row r="49" spans="1:11" x14ac:dyDescent="0.25">
      <c r="A49" s="196"/>
      <c r="B49" s="198"/>
      <c r="C49" s="44" t="s">
        <v>84</v>
      </c>
      <c r="D49" s="45" t="s">
        <v>103</v>
      </c>
      <c r="E49" s="59">
        <v>85</v>
      </c>
      <c r="F49" s="46">
        <v>100</v>
      </c>
      <c r="G49" s="46"/>
      <c r="H49" s="200"/>
      <c r="I49" s="47"/>
      <c r="J49" s="43"/>
      <c r="K49" s="43"/>
    </row>
    <row r="50" spans="1:11" x14ac:dyDescent="0.25">
      <c r="A50" s="196"/>
      <c r="B50" s="198"/>
      <c r="C50" s="201" t="s">
        <v>11</v>
      </c>
      <c r="D50" s="201"/>
      <c r="E50" s="201"/>
      <c r="F50" s="201"/>
      <c r="G50" s="135">
        <f>(G24+G37)/2</f>
        <v>100</v>
      </c>
      <c r="I50" s="43"/>
      <c r="J50" s="43"/>
      <c r="K50" s="43"/>
    </row>
    <row r="51" spans="1:11" ht="50.25" customHeight="1" x14ac:dyDescent="0.25">
      <c r="A51" s="196"/>
      <c r="B51" s="198"/>
      <c r="C51" s="36" t="s">
        <v>32</v>
      </c>
      <c r="D51" s="49"/>
      <c r="E51" s="50" t="s">
        <v>33</v>
      </c>
      <c r="F51" s="50" t="s">
        <v>34</v>
      </c>
      <c r="G51" s="50" t="s">
        <v>35</v>
      </c>
      <c r="I51" s="43"/>
      <c r="J51" s="43"/>
      <c r="K51" s="43"/>
    </row>
    <row r="52" spans="1:11" ht="49.5" customHeight="1" x14ac:dyDescent="0.25">
      <c r="A52" s="196"/>
      <c r="B52" s="198"/>
      <c r="C52" s="51" t="s">
        <v>99</v>
      </c>
      <c r="D52" s="41" t="s">
        <v>31</v>
      </c>
      <c r="E52" s="42">
        <f>SUM(E53:E64)</f>
        <v>11</v>
      </c>
      <c r="F52" s="42">
        <f>SUM(F53:F64)</f>
        <v>11</v>
      </c>
      <c r="G52" s="52">
        <f>F52/E52*100</f>
        <v>100</v>
      </c>
      <c r="I52" s="43"/>
      <c r="J52" s="43"/>
      <c r="K52" s="43"/>
    </row>
    <row r="53" spans="1:11" x14ac:dyDescent="0.25">
      <c r="A53" s="196"/>
      <c r="B53" s="198"/>
      <c r="C53" s="44" t="s">
        <v>73</v>
      </c>
      <c r="D53" s="45" t="s">
        <v>31</v>
      </c>
      <c r="E53" s="148">
        <v>1</v>
      </c>
      <c r="F53" s="46">
        <v>1</v>
      </c>
      <c r="G53" s="53"/>
      <c r="H53" s="200"/>
      <c r="I53" s="47"/>
      <c r="J53" s="43"/>
      <c r="K53" s="43"/>
    </row>
    <row r="54" spans="1:11" x14ac:dyDescent="0.25">
      <c r="A54" s="196"/>
      <c r="B54" s="198"/>
      <c r="C54" s="44" t="s">
        <v>74</v>
      </c>
      <c r="D54" s="45" t="s">
        <v>31</v>
      </c>
      <c r="E54" s="148">
        <v>3</v>
      </c>
      <c r="F54" s="46">
        <v>3</v>
      </c>
      <c r="G54" s="53"/>
      <c r="H54" s="200"/>
      <c r="I54" s="48"/>
      <c r="J54" s="43"/>
      <c r="K54" s="43"/>
    </row>
    <row r="55" spans="1:11" x14ac:dyDescent="0.25">
      <c r="A55" s="196"/>
      <c r="B55" s="198"/>
      <c r="C55" s="44" t="s">
        <v>75</v>
      </c>
      <c r="D55" s="45" t="s">
        <v>31</v>
      </c>
      <c r="E55" s="148">
        <v>1</v>
      </c>
      <c r="F55" s="46">
        <v>0</v>
      </c>
      <c r="G55" s="53"/>
      <c r="H55" s="200"/>
      <c r="I55" s="48"/>
      <c r="J55" s="43"/>
      <c r="K55" s="43"/>
    </row>
    <row r="56" spans="1:11" x14ac:dyDescent="0.25">
      <c r="A56" s="196"/>
      <c r="B56" s="198"/>
      <c r="C56" s="44" t="s">
        <v>76</v>
      </c>
      <c r="D56" s="45" t="s">
        <v>31</v>
      </c>
      <c r="E56" s="149">
        <v>3</v>
      </c>
      <c r="F56" s="60">
        <v>3</v>
      </c>
      <c r="G56" s="53"/>
      <c r="H56" s="200"/>
      <c r="I56" s="47"/>
      <c r="J56" s="43"/>
      <c r="K56" s="43"/>
    </row>
    <row r="57" spans="1:11" x14ac:dyDescent="0.25">
      <c r="A57" s="196"/>
      <c r="B57" s="198"/>
      <c r="C57" s="44" t="s">
        <v>77</v>
      </c>
      <c r="D57" s="45" t="s">
        <v>31</v>
      </c>
      <c r="E57" s="149">
        <v>0</v>
      </c>
      <c r="F57" s="60">
        <v>0</v>
      </c>
      <c r="G57" s="53"/>
      <c r="H57" s="200"/>
      <c r="I57" s="47"/>
      <c r="J57" s="43"/>
      <c r="K57" s="43"/>
    </row>
    <row r="58" spans="1:11" x14ac:dyDescent="0.25">
      <c r="A58" s="196"/>
      <c r="B58" s="198"/>
      <c r="C58" s="44" t="s">
        <v>78</v>
      </c>
      <c r="D58" s="45" t="s">
        <v>31</v>
      </c>
      <c r="E58" s="149">
        <v>1</v>
      </c>
      <c r="F58" s="60">
        <v>1</v>
      </c>
      <c r="G58" s="46"/>
      <c r="H58" s="200"/>
      <c r="I58" s="54"/>
    </row>
    <row r="59" spans="1:11" x14ac:dyDescent="0.25">
      <c r="A59" s="196"/>
      <c r="B59" s="198"/>
      <c r="C59" s="44" t="s">
        <v>79</v>
      </c>
      <c r="D59" s="45" t="s">
        <v>31</v>
      </c>
      <c r="E59" s="149">
        <v>0</v>
      </c>
      <c r="F59" s="59">
        <v>0</v>
      </c>
      <c r="G59" s="46"/>
      <c r="H59" s="200"/>
      <c r="I59" s="54"/>
    </row>
    <row r="60" spans="1:11" x14ac:dyDescent="0.25">
      <c r="A60" s="196"/>
      <c r="B60" s="198"/>
      <c r="C60" s="44" t="s">
        <v>80</v>
      </c>
      <c r="D60" s="45" t="s">
        <v>31</v>
      </c>
      <c r="E60" s="149">
        <v>0</v>
      </c>
      <c r="F60" s="59">
        <v>0</v>
      </c>
      <c r="G60" s="46"/>
      <c r="H60" s="200"/>
      <c r="I60" s="54"/>
    </row>
    <row r="61" spans="1:11" x14ac:dyDescent="0.25">
      <c r="A61" s="196"/>
      <c r="B61" s="198"/>
      <c r="C61" s="44" t="s">
        <v>81</v>
      </c>
      <c r="D61" s="45" t="s">
        <v>31</v>
      </c>
      <c r="E61" s="149">
        <v>1</v>
      </c>
      <c r="F61" s="46">
        <v>1</v>
      </c>
      <c r="G61" s="55"/>
      <c r="H61" s="200"/>
      <c r="I61" s="54"/>
    </row>
    <row r="62" spans="1:11" x14ac:dyDescent="0.25">
      <c r="A62" s="196"/>
      <c r="B62" s="198"/>
      <c r="C62" s="44" t="s">
        <v>82</v>
      </c>
      <c r="D62" s="45" t="s">
        <v>31</v>
      </c>
      <c r="E62" s="149">
        <v>0</v>
      </c>
      <c r="F62" s="151">
        <v>0</v>
      </c>
      <c r="G62" s="46"/>
      <c r="H62" s="200"/>
      <c r="I62" s="54"/>
    </row>
    <row r="63" spans="1:11" x14ac:dyDescent="0.25">
      <c r="A63" s="196"/>
      <c r="B63" s="198"/>
      <c r="C63" s="44" t="s">
        <v>83</v>
      </c>
      <c r="D63" s="45" t="s">
        <v>31</v>
      </c>
      <c r="E63" s="149">
        <v>0</v>
      </c>
      <c r="F63" s="151">
        <v>1</v>
      </c>
      <c r="G63" s="46"/>
      <c r="H63" s="200"/>
      <c r="I63" s="54"/>
    </row>
    <row r="64" spans="1:11" x14ac:dyDescent="0.25">
      <c r="A64" s="196"/>
      <c r="B64" s="198"/>
      <c r="C64" s="44" t="s">
        <v>84</v>
      </c>
      <c r="D64" s="45" t="s">
        <v>31</v>
      </c>
      <c r="E64" s="149">
        <v>1</v>
      </c>
      <c r="F64" s="151">
        <v>1</v>
      </c>
      <c r="G64" s="55"/>
      <c r="H64" s="200"/>
      <c r="I64" s="54"/>
    </row>
    <row r="65" spans="1:9" ht="29.25" customHeight="1" x14ac:dyDescent="0.25">
      <c r="A65" s="197"/>
      <c r="B65" s="199"/>
      <c r="C65" s="51" t="s">
        <v>117</v>
      </c>
      <c r="D65" s="41" t="s">
        <v>118</v>
      </c>
      <c r="E65" s="42">
        <f>SUM(E66:E77)</f>
        <v>3525</v>
      </c>
      <c r="F65" s="42">
        <f>SUM(F66:F77)</f>
        <v>3583</v>
      </c>
      <c r="G65" s="52">
        <f>F65/E65*100</f>
        <v>101.64539007092199</v>
      </c>
      <c r="H65" s="137"/>
      <c r="I65" s="54"/>
    </row>
    <row r="66" spans="1:9" x14ac:dyDescent="0.25">
      <c r="A66" s="197"/>
      <c r="B66" s="199"/>
      <c r="C66" s="44" t="s">
        <v>73</v>
      </c>
      <c r="D66" s="147" t="s">
        <v>118</v>
      </c>
      <c r="E66" s="148">
        <v>150</v>
      </c>
      <c r="F66" s="149">
        <v>140</v>
      </c>
      <c r="G66" s="53"/>
      <c r="H66" s="137"/>
      <c r="I66" s="54"/>
    </row>
    <row r="67" spans="1:9" x14ac:dyDescent="0.25">
      <c r="A67" s="197"/>
      <c r="B67" s="199"/>
      <c r="C67" s="44" t="s">
        <v>74</v>
      </c>
      <c r="D67" s="147" t="s">
        <v>118</v>
      </c>
      <c r="E67" s="148">
        <v>1995</v>
      </c>
      <c r="F67" s="149">
        <v>2021</v>
      </c>
      <c r="G67" s="53"/>
      <c r="H67" s="137"/>
      <c r="I67" s="54"/>
    </row>
    <row r="68" spans="1:9" x14ac:dyDescent="0.25">
      <c r="A68" s="197"/>
      <c r="B68" s="199"/>
      <c r="C68" s="44" t="s">
        <v>75</v>
      </c>
      <c r="D68" s="147" t="s">
        <v>118</v>
      </c>
      <c r="E68" s="148">
        <v>0</v>
      </c>
      <c r="F68" s="149">
        <v>0</v>
      </c>
      <c r="G68" s="53"/>
      <c r="H68" s="137"/>
      <c r="I68" s="54"/>
    </row>
    <row r="69" spans="1:9" x14ac:dyDescent="0.25">
      <c r="A69" s="197"/>
      <c r="B69" s="199"/>
      <c r="C69" s="44" t="s">
        <v>76</v>
      </c>
      <c r="D69" s="147" t="s">
        <v>118</v>
      </c>
      <c r="E69" s="148">
        <v>570</v>
      </c>
      <c r="F69" s="60">
        <v>578</v>
      </c>
      <c r="G69" s="53"/>
      <c r="H69" s="137"/>
      <c r="I69" s="54"/>
    </row>
    <row r="70" spans="1:9" x14ac:dyDescent="0.25">
      <c r="A70" s="197"/>
      <c r="B70" s="199"/>
      <c r="C70" s="44" t="s">
        <v>77</v>
      </c>
      <c r="D70" s="147" t="s">
        <v>118</v>
      </c>
      <c r="E70" s="148">
        <v>0</v>
      </c>
      <c r="F70" s="60">
        <v>0</v>
      </c>
      <c r="G70" s="53"/>
      <c r="H70" s="137"/>
      <c r="I70" s="54"/>
    </row>
    <row r="71" spans="1:9" x14ac:dyDescent="0.25">
      <c r="A71" s="197"/>
      <c r="B71" s="199"/>
      <c r="C71" s="44" t="s">
        <v>78</v>
      </c>
      <c r="D71" s="147" t="s">
        <v>118</v>
      </c>
      <c r="E71" s="148">
        <v>240</v>
      </c>
      <c r="F71" s="60">
        <v>280</v>
      </c>
      <c r="G71" s="46"/>
      <c r="H71" s="137"/>
      <c r="I71" s="54"/>
    </row>
    <row r="72" spans="1:9" x14ac:dyDescent="0.25">
      <c r="A72" s="197"/>
      <c r="B72" s="199"/>
      <c r="C72" s="44" t="s">
        <v>79</v>
      </c>
      <c r="D72" s="147" t="s">
        <v>118</v>
      </c>
      <c r="E72" s="148">
        <v>0</v>
      </c>
      <c r="F72" s="59">
        <v>0</v>
      </c>
      <c r="G72" s="46"/>
      <c r="H72" s="137"/>
      <c r="I72" s="54"/>
    </row>
    <row r="73" spans="1:9" x14ac:dyDescent="0.25">
      <c r="A73" s="197"/>
      <c r="B73" s="199"/>
      <c r="C73" s="44" t="s">
        <v>80</v>
      </c>
      <c r="D73" s="147" t="s">
        <v>118</v>
      </c>
      <c r="E73" s="148">
        <v>0</v>
      </c>
      <c r="F73" s="59">
        <v>0</v>
      </c>
      <c r="G73" s="46"/>
      <c r="H73" s="137"/>
      <c r="I73" s="54"/>
    </row>
    <row r="74" spans="1:9" x14ac:dyDescent="0.25">
      <c r="A74" s="197"/>
      <c r="B74" s="199"/>
      <c r="C74" s="44" t="s">
        <v>81</v>
      </c>
      <c r="D74" s="147" t="s">
        <v>118</v>
      </c>
      <c r="E74" s="148">
        <v>120</v>
      </c>
      <c r="F74" s="46">
        <v>114</v>
      </c>
      <c r="G74" s="55"/>
      <c r="H74" s="137"/>
      <c r="I74" s="54"/>
    </row>
    <row r="75" spans="1:9" x14ac:dyDescent="0.25">
      <c r="A75" s="197"/>
      <c r="B75" s="199"/>
      <c r="C75" s="44" t="s">
        <v>82</v>
      </c>
      <c r="D75" s="147" t="s">
        <v>118</v>
      </c>
      <c r="E75" s="148">
        <v>0</v>
      </c>
      <c r="F75" s="151">
        <v>0</v>
      </c>
      <c r="G75" s="46"/>
      <c r="H75" s="137"/>
      <c r="I75" s="54"/>
    </row>
    <row r="76" spans="1:9" x14ac:dyDescent="0.25">
      <c r="A76" s="197"/>
      <c r="B76" s="199"/>
      <c r="C76" s="44" t="s">
        <v>83</v>
      </c>
      <c r="D76" s="147" t="s">
        <v>118</v>
      </c>
      <c r="E76" s="148">
        <v>100</v>
      </c>
      <c r="F76" s="151">
        <v>44</v>
      </c>
      <c r="G76" s="46"/>
      <c r="H76" s="137"/>
      <c r="I76" s="54"/>
    </row>
    <row r="77" spans="1:9" x14ac:dyDescent="0.25">
      <c r="A77" s="197"/>
      <c r="B77" s="199"/>
      <c r="C77" s="44" t="s">
        <v>84</v>
      </c>
      <c r="D77" s="147" t="s">
        <v>118</v>
      </c>
      <c r="E77" s="148">
        <v>350</v>
      </c>
      <c r="F77" s="151">
        <v>406</v>
      </c>
      <c r="G77" s="55"/>
      <c r="H77" s="137"/>
      <c r="I77" s="54"/>
    </row>
    <row r="78" spans="1:9" x14ac:dyDescent="0.25">
      <c r="A78" s="197"/>
      <c r="B78" s="199"/>
      <c r="C78" s="201" t="s">
        <v>11</v>
      </c>
      <c r="D78" s="201"/>
      <c r="E78" s="201"/>
      <c r="F78" s="201"/>
      <c r="G78" s="135">
        <f>(G52+G65)/2</f>
        <v>100.822695035461</v>
      </c>
      <c r="H78" s="137"/>
      <c r="I78" s="54"/>
    </row>
    <row r="79" spans="1:9" x14ac:dyDescent="0.25">
      <c r="A79" s="196"/>
      <c r="B79" s="198"/>
      <c r="C79" s="56" t="s">
        <v>4</v>
      </c>
      <c r="D79" s="57"/>
      <c r="E79" s="57"/>
      <c r="F79" s="58"/>
      <c r="G79" s="63">
        <f>(G50+G78)/2</f>
        <v>100.41134751773049</v>
      </c>
    </row>
    <row r="86" spans="4:8" x14ac:dyDescent="0.25">
      <c r="D86" s="140"/>
      <c r="E86" s="141"/>
      <c r="F86" s="142"/>
      <c r="G86" s="142"/>
      <c r="H86" s="143"/>
    </row>
    <row r="87" spans="4:8" x14ac:dyDescent="0.25">
      <c r="D87" s="144"/>
      <c r="E87" s="145"/>
      <c r="F87" s="138"/>
      <c r="G87" s="138"/>
      <c r="H87" s="146"/>
    </row>
    <row r="88" spans="4:8" x14ac:dyDescent="0.25">
      <c r="D88" s="144"/>
      <c r="E88" s="145"/>
      <c r="F88" s="138"/>
      <c r="G88" s="138"/>
      <c r="H88" s="146"/>
    </row>
    <row r="89" spans="4:8" x14ac:dyDescent="0.25">
      <c r="D89" s="144"/>
      <c r="E89" s="145"/>
      <c r="F89" s="138"/>
      <c r="G89" s="138"/>
      <c r="H89" s="146"/>
    </row>
    <row r="90" spans="4:8" x14ac:dyDescent="0.25">
      <c r="D90" s="144"/>
      <c r="E90" s="145"/>
      <c r="F90" s="138"/>
      <c r="G90" s="139"/>
      <c r="H90" s="146"/>
    </row>
    <row r="91" spans="4:8" x14ac:dyDescent="0.25">
      <c r="D91" s="144"/>
      <c r="E91" s="145"/>
      <c r="F91" s="138"/>
      <c r="G91" s="139"/>
      <c r="H91" s="146"/>
    </row>
    <row r="92" spans="4:8" x14ac:dyDescent="0.25">
      <c r="D92" s="144"/>
      <c r="E92" s="145"/>
      <c r="F92" s="138"/>
      <c r="G92" s="139"/>
      <c r="H92" s="138"/>
    </row>
    <row r="93" spans="4:8" x14ac:dyDescent="0.25">
      <c r="D93" s="144"/>
      <c r="E93" s="145"/>
      <c r="F93" s="138"/>
      <c r="G93" s="138"/>
      <c r="H93" s="138"/>
    </row>
    <row r="94" spans="4:8" x14ac:dyDescent="0.25">
      <c r="D94" s="144"/>
      <c r="E94" s="145"/>
      <c r="F94" s="138"/>
      <c r="G94" s="138"/>
      <c r="H94" s="138"/>
    </row>
    <row r="95" spans="4:8" x14ac:dyDescent="0.25">
      <c r="D95" s="144"/>
      <c r="E95" s="145"/>
      <c r="F95" s="138"/>
      <c r="G95" s="138"/>
      <c r="H95" s="146"/>
    </row>
    <row r="96" spans="4:8" x14ac:dyDescent="0.25">
      <c r="D96" s="144"/>
      <c r="E96" s="145"/>
      <c r="F96" s="138"/>
      <c r="G96" s="138"/>
      <c r="H96" s="138"/>
    </row>
    <row r="97" spans="4:8" x14ac:dyDescent="0.25">
      <c r="D97" s="144"/>
      <c r="E97" s="145"/>
      <c r="F97" s="138"/>
      <c r="G97" s="138"/>
      <c r="H97" s="138"/>
    </row>
    <row r="98" spans="4:8" x14ac:dyDescent="0.25">
      <c r="D98" s="144"/>
      <c r="E98" s="145"/>
      <c r="F98" s="138"/>
      <c r="G98" s="138"/>
      <c r="H98" s="146"/>
    </row>
  </sheetData>
  <mergeCells count="29">
    <mergeCell ref="H16:I16"/>
    <mergeCell ref="A18:G18"/>
    <mergeCell ref="A20:A21"/>
    <mergeCell ref="B20:G20"/>
    <mergeCell ref="A23:A79"/>
    <mergeCell ref="B23:B79"/>
    <mergeCell ref="H25:H36"/>
    <mergeCell ref="H38:H49"/>
    <mergeCell ref="C50:F50"/>
    <mergeCell ref="H53:H64"/>
    <mergeCell ref="C78:F78"/>
    <mergeCell ref="K7:K10"/>
    <mergeCell ref="B8:B9"/>
    <mergeCell ref="C8:G9"/>
    <mergeCell ref="H8:J9"/>
    <mergeCell ref="A12:A14"/>
    <mergeCell ref="B12:B13"/>
    <mergeCell ref="H12:H13"/>
    <mergeCell ref="I12:I13"/>
    <mergeCell ref="J12:J13"/>
    <mergeCell ref="K12:K13"/>
    <mergeCell ref="A7:A10"/>
    <mergeCell ref="B7:J7"/>
    <mergeCell ref="A1:J1"/>
    <mergeCell ref="A2:J2"/>
    <mergeCell ref="A3:J3"/>
    <mergeCell ref="A4:J4"/>
    <mergeCell ref="A6:J6"/>
    <mergeCell ref="A5:J5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70" zoomScaleNormal="70" workbookViewId="0">
      <selection activeCell="H20" sqref="H20"/>
    </sheetView>
  </sheetViews>
  <sheetFormatPr defaultRowHeight="15" x14ac:dyDescent="0.25"/>
  <cols>
    <col min="1" max="1" width="19.140625" customWidth="1"/>
    <col min="2" max="2" width="43.42578125" customWidth="1"/>
    <col min="3" max="3" width="10.140625" customWidth="1"/>
    <col min="4" max="4" width="17.85546875" customWidth="1"/>
    <col min="5" max="5" width="56.7109375" customWidth="1"/>
    <col min="6" max="6" width="12.140625" style="114" customWidth="1"/>
    <col min="7" max="7" width="14.28515625" customWidth="1"/>
    <col min="8" max="8" width="15.42578125" customWidth="1"/>
    <col min="9" max="9" width="14" customWidth="1"/>
    <col min="10" max="10" width="14.28515625" customWidth="1"/>
    <col min="11" max="11" width="15.5703125" customWidth="1"/>
    <col min="12" max="12" width="14.5703125" customWidth="1"/>
    <col min="13" max="13" width="14.7109375" customWidth="1"/>
  </cols>
  <sheetData>
    <row r="1" spans="1:13" x14ac:dyDescent="0.25">
      <c r="A1" t="s">
        <v>109</v>
      </c>
    </row>
    <row r="2" spans="1:13" ht="195.75" customHeight="1" x14ac:dyDescent="0.25">
      <c r="A2" s="117" t="s">
        <v>86</v>
      </c>
      <c r="B2" s="117" t="s">
        <v>87</v>
      </c>
      <c r="C2" s="117" t="s">
        <v>100</v>
      </c>
      <c r="D2" s="117" t="s">
        <v>88</v>
      </c>
      <c r="E2" s="117" t="s">
        <v>22</v>
      </c>
      <c r="F2" s="117" t="s">
        <v>92</v>
      </c>
      <c r="G2" s="117" t="s">
        <v>113</v>
      </c>
      <c r="H2" s="118" t="s">
        <v>114</v>
      </c>
      <c r="I2" s="117" t="s">
        <v>93</v>
      </c>
      <c r="J2" s="117" t="s">
        <v>95</v>
      </c>
      <c r="K2" s="117" t="s">
        <v>94</v>
      </c>
      <c r="L2" s="117" t="s">
        <v>96</v>
      </c>
      <c r="M2" s="117" t="s">
        <v>97</v>
      </c>
    </row>
    <row r="3" spans="1:13" ht="24" customHeight="1" x14ac:dyDescent="0.25">
      <c r="A3" s="123">
        <v>1</v>
      </c>
      <c r="B3" s="118">
        <v>2</v>
      </c>
      <c r="C3" s="123">
        <v>3</v>
      </c>
      <c r="D3" s="118">
        <v>4</v>
      </c>
      <c r="E3" s="123">
        <v>5</v>
      </c>
      <c r="F3" s="118">
        <v>6</v>
      </c>
      <c r="G3" s="123">
        <v>7</v>
      </c>
      <c r="H3" s="118">
        <v>8</v>
      </c>
      <c r="I3" s="123">
        <v>9</v>
      </c>
      <c r="J3" s="118">
        <v>10</v>
      </c>
      <c r="K3" s="123">
        <v>11</v>
      </c>
      <c r="L3" s="118">
        <v>12</v>
      </c>
      <c r="M3" s="123">
        <v>13</v>
      </c>
    </row>
    <row r="4" spans="1:13" ht="60.75" customHeight="1" x14ac:dyDescent="0.25">
      <c r="A4" s="202" t="s">
        <v>106</v>
      </c>
      <c r="B4" s="206" t="s">
        <v>110</v>
      </c>
      <c r="C4" s="208" t="s">
        <v>91</v>
      </c>
      <c r="D4" s="117" t="s">
        <v>89</v>
      </c>
      <c r="E4" s="100" t="s">
        <v>53</v>
      </c>
      <c r="F4" s="117" t="s">
        <v>103</v>
      </c>
      <c r="G4" s="119">
        <v>92.5</v>
      </c>
      <c r="H4" s="115">
        <v>100</v>
      </c>
      <c r="I4" s="115">
        <f>IF(H4/G4*100&gt;100,100,H4/G4*100)</f>
        <v>100</v>
      </c>
      <c r="J4" s="211">
        <f>(I4+I5)/2</f>
        <v>100</v>
      </c>
      <c r="K4" s="214">
        <f>(J4+J7)/2</f>
        <v>100</v>
      </c>
      <c r="L4" s="217"/>
      <c r="M4" s="122"/>
    </row>
    <row r="5" spans="1:13" ht="39" customHeight="1" x14ac:dyDescent="0.25">
      <c r="A5" s="203"/>
      <c r="B5" s="206"/>
      <c r="C5" s="209"/>
      <c r="D5" s="117" t="s">
        <v>89</v>
      </c>
      <c r="E5" s="100" t="s">
        <v>54</v>
      </c>
      <c r="F5" s="117" t="s">
        <v>103</v>
      </c>
      <c r="G5" s="119">
        <v>65</v>
      </c>
      <c r="H5" s="115">
        <v>66.7</v>
      </c>
      <c r="I5" s="115">
        <f>IF(H5/G5*100&gt;100,100,H5/G5*100)</f>
        <v>100</v>
      </c>
      <c r="J5" s="212"/>
      <c r="K5" s="215"/>
      <c r="L5" s="218"/>
      <c r="M5" s="122"/>
    </row>
    <row r="6" spans="1:13" ht="89.25" customHeight="1" x14ac:dyDescent="0.25">
      <c r="A6" s="203"/>
      <c r="B6" s="206"/>
      <c r="C6" s="209"/>
      <c r="D6" s="117" t="s">
        <v>89</v>
      </c>
      <c r="E6" s="100" t="s">
        <v>55</v>
      </c>
      <c r="F6" s="117" t="s">
        <v>103</v>
      </c>
      <c r="G6" s="119">
        <v>0</v>
      </c>
      <c r="H6" s="119">
        <v>0</v>
      </c>
      <c r="I6" s="115" t="s">
        <v>107</v>
      </c>
      <c r="J6" s="213"/>
      <c r="K6" s="215"/>
      <c r="L6" s="218"/>
      <c r="M6" s="122"/>
    </row>
    <row r="7" spans="1:13" ht="33" customHeight="1" x14ac:dyDescent="0.25">
      <c r="A7" s="203"/>
      <c r="B7" s="207"/>
      <c r="C7" s="210"/>
      <c r="D7" s="117" t="s">
        <v>90</v>
      </c>
      <c r="E7" s="120" t="s">
        <v>104</v>
      </c>
      <c r="F7" s="117" t="s">
        <v>105</v>
      </c>
      <c r="G7" s="116">
        <v>496</v>
      </c>
      <c r="H7" s="130">
        <v>496</v>
      </c>
      <c r="I7" s="115">
        <f>IF(H7/G7*100&gt;100,100,H7/G7*100)</f>
        <v>100</v>
      </c>
      <c r="J7" s="115">
        <f>I7</f>
        <v>100</v>
      </c>
      <c r="K7" s="216"/>
      <c r="L7" s="218"/>
      <c r="M7" s="115"/>
    </row>
    <row r="8" spans="1:13" ht="59.25" customHeight="1" x14ac:dyDescent="0.25">
      <c r="A8" s="204"/>
      <c r="B8" s="206" t="s">
        <v>111</v>
      </c>
      <c r="C8" s="208" t="s">
        <v>91</v>
      </c>
      <c r="D8" s="117" t="s">
        <v>89</v>
      </c>
      <c r="E8" s="100" t="s">
        <v>53</v>
      </c>
      <c r="F8" s="117" t="s">
        <v>103</v>
      </c>
      <c r="G8" s="119">
        <v>92.5</v>
      </c>
      <c r="H8" s="115">
        <v>98.1</v>
      </c>
      <c r="I8" s="115">
        <f>IF(H8/G8*100&gt;100,100,H8/G8*100)</f>
        <v>100</v>
      </c>
      <c r="J8" s="211">
        <f>(I8+I9+I10)/3</f>
        <v>100</v>
      </c>
      <c r="K8" s="121"/>
      <c r="L8" s="218"/>
      <c r="M8" s="122"/>
    </row>
    <row r="9" spans="1:13" ht="72" customHeight="1" x14ac:dyDescent="0.25">
      <c r="A9" s="204"/>
      <c r="B9" s="206"/>
      <c r="C9" s="209"/>
      <c r="D9" s="117" t="s">
        <v>89</v>
      </c>
      <c r="E9" s="100" t="s">
        <v>54</v>
      </c>
      <c r="F9" s="117" t="s">
        <v>103</v>
      </c>
      <c r="G9" s="119">
        <v>65</v>
      </c>
      <c r="H9" s="125">
        <v>68.2</v>
      </c>
      <c r="I9" s="125">
        <v>100</v>
      </c>
      <c r="J9" s="212"/>
      <c r="K9" s="121"/>
      <c r="L9" s="218"/>
      <c r="M9" s="122"/>
    </row>
    <row r="10" spans="1:13" ht="81.75" customHeight="1" x14ac:dyDescent="0.25">
      <c r="A10" s="204"/>
      <c r="B10" s="206"/>
      <c r="C10" s="209"/>
      <c r="D10" s="117" t="s">
        <v>89</v>
      </c>
      <c r="E10" s="100" t="s">
        <v>55</v>
      </c>
      <c r="F10" s="117" t="s">
        <v>103</v>
      </c>
      <c r="G10" s="119">
        <v>50</v>
      </c>
      <c r="H10" s="119">
        <v>96.7</v>
      </c>
      <c r="I10" s="115">
        <f t="shared" ref="I10:I15" si="0">IF(H10/G10*100&gt;100,100,H10/G10*100)</f>
        <v>100</v>
      </c>
      <c r="J10" s="213"/>
      <c r="K10" s="121"/>
      <c r="L10" s="218"/>
      <c r="M10" s="122"/>
    </row>
    <row r="11" spans="1:13" ht="27.75" customHeight="1" x14ac:dyDescent="0.25">
      <c r="A11" s="204"/>
      <c r="B11" s="207"/>
      <c r="C11" s="210"/>
      <c r="D11" s="117" t="s">
        <v>90</v>
      </c>
      <c r="E11" s="120" t="s">
        <v>104</v>
      </c>
      <c r="F11" s="117" t="s">
        <v>105</v>
      </c>
      <c r="G11" s="116">
        <v>233502</v>
      </c>
      <c r="H11" s="130">
        <v>210830</v>
      </c>
      <c r="I11" s="115">
        <f t="shared" si="0"/>
        <v>90.290447191030481</v>
      </c>
      <c r="J11" s="115">
        <f>I11</f>
        <v>90.290447191030481</v>
      </c>
      <c r="K11" s="115">
        <f>(J8+J11)/2</f>
        <v>95.145223595515233</v>
      </c>
      <c r="L11" s="218"/>
      <c r="M11" s="115"/>
    </row>
    <row r="12" spans="1:13" ht="60" customHeight="1" x14ac:dyDescent="0.25">
      <c r="A12" s="204"/>
      <c r="B12" s="206" t="s">
        <v>18</v>
      </c>
      <c r="C12" s="208" t="s">
        <v>98</v>
      </c>
      <c r="D12" s="117" t="s">
        <v>89</v>
      </c>
      <c r="E12" s="124" t="s">
        <v>115</v>
      </c>
      <c r="F12" s="117" t="s">
        <v>103</v>
      </c>
      <c r="G12" s="131">
        <v>80</v>
      </c>
      <c r="H12" s="132">
        <v>100</v>
      </c>
      <c r="I12" s="115">
        <f t="shared" si="0"/>
        <v>100</v>
      </c>
      <c r="J12" s="211">
        <f>(I12+I13)/2</f>
        <v>100</v>
      </c>
      <c r="K12" s="214">
        <f>(J12+J15)/2</f>
        <v>50</v>
      </c>
      <c r="L12" s="218"/>
      <c r="M12" s="122"/>
    </row>
    <row r="13" spans="1:13" ht="78" customHeight="1" x14ac:dyDescent="0.25">
      <c r="A13" s="204"/>
      <c r="B13" s="206"/>
      <c r="C13" s="209"/>
      <c r="D13" s="117" t="s">
        <v>89</v>
      </c>
      <c r="E13" s="124" t="s">
        <v>116</v>
      </c>
      <c r="F13" s="117" t="s">
        <v>103</v>
      </c>
      <c r="G13" s="131">
        <v>85</v>
      </c>
      <c r="H13" s="131">
        <v>100</v>
      </c>
      <c r="I13" s="115">
        <f t="shared" si="0"/>
        <v>100</v>
      </c>
      <c r="J13" s="213"/>
      <c r="K13" s="215"/>
      <c r="L13" s="218"/>
      <c r="M13" s="122"/>
    </row>
    <row r="14" spans="1:13" ht="78" customHeight="1" x14ac:dyDescent="0.25">
      <c r="A14" s="204"/>
      <c r="B14" s="206"/>
      <c r="C14" s="209"/>
      <c r="D14" s="117" t="s">
        <v>90</v>
      </c>
      <c r="E14" s="100" t="s">
        <v>119</v>
      </c>
      <c r="F14" s="117" t="s">
        <v>101</v>
      </c>
      <c r="G14" s="131">
        <v>3525</v>
      </c>
      <c r="H14" s="152">
        <v>3583</v>
      </c>
      <c r="I14" s="115">
        <f t="shared" si="0"/>
        <v>100</v>
      </c>
      <c r="J14" s="220">
        <f>(I14+I15)/2</f>
        <v>100</v>
      </c>
      <c r="K14" s="215"/>
      <c r="L14" s="218"/>
      <c r="M14" s="122"/>
    </row>
    <row r="15" spans="1:13" ht="33.75" customHeight="1" x14ac:dyDescent="0.25">
      <c r="A15" s="205"/>
      <c r="B15" s="207"/>
      <c r="C15" s="210"/>
      <c r="D15" s="117" t="s">
        <v>90</v>
      </c>
      <c r="E15" s="120" t="s">
        <v>99</v>
      </c>
      <c r="F15" s="117" t="s">
        <v>102</v>
      </c>
      <c r="G15" s="131">
        <v>11</v>
      </c>
      <c r="H15" s="130">
        <v>11</v>
      </c>
      <c r="I15" s="115">
        <f t="shared" si="0"/>
        <v>100</v>
      </c>
      <c r="J15" s="213"/>
      <c r="K15" s="216"/>
      <c r="L15" s="219"/>
      <c r="M15" s="115"/>
    </row>
  </sheetData>
  <mergeCells count="14">
    <mergeCell ref="L4:L15"/>
    <mergeCell ref="B8:B11"/>
    <mergeCell ref="C8:C11"/>
    <mergeCell ref="J8:J10"/>
    <mergeCell ref="B12:B15"/>
    <mergeCell ref="C12:C15"/>
    <mergeCell ref="J12:J13"/>
    <mergeCell ref="K12:K15"/>
    <mergeCell ref="J14:J15"/>
    <mergeCell ref="A4:A15"/>
    <mergeCell ref="B4:B7"/>
    <mergeCell ref="C4:C7"/>
    <mergeCell ref="J4:J6"/>
    <mergeCell ref="K4:K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для услуг (ОВЗ,худож)</vt:lpstr>
      <vt:lpstr>расчет для услуг (не указ, худ)</vt:lpstr>
      <vt:lpstr>расчет для работ</vt:lpstr>
      <vt:lpstr>оценка Учреждения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Golub_tv</dc:creator>
  <cp:lastModifiedBy>Admin</cp:lastModifiedBy>
  <cp:lastPrinted>2019-01-09T04:56:52Z</cp:lastPrinted>
  <dcterms:created xsi:type="dcterms:W3CDTF">2016-09-28T01:54:45Z</dcterms:created>
  <dcterms:modified xsi:type="dcterms:W3CDTF">2019-01-09T04:57:55Z</dcterms:modified>
</cp:coreProperties>
</file>